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Дефектная ведомость" sheetId="1" r:id="rId1"/>
    <sheet name="Смета  11-гр. (1)" sheetId="2" r:id="rId2"/>
    <sheet name="Source" sheetId="3" r:id="rId3"/>
    <sheet name="SmtRes" sheetId="4" r:id="rId4"/>
    <sheet name="EtalonRes" sheetId="5" r:id="rId5"/>
    <sheet name="ClcRes" sheetId="6" r:id="rId6"/>
  </sheets>
  <definedNames>
    <definedName name="_xlnm.Print_Titles" localSheetId="0">'Дефектная ведомость'!$18:$18</definedName>
  </definedNames>
  <calcPr fullCalcOnLoad="1"/>
</workbook>
</file>

<file path=xl/sharedStrings.xml><?xml version="1.0" encoding="utf-8"?>
<sst xmlns="http://schemas.openxmlformats.org/spreadsheetml/2006/main" count="2413" uniqueCount="401">
  <si>
    <t>Smeta.ru  (495) 974-1589</t>
  </si>
  <si>
    <t>_PS_</t>
  </si>
  <si>
    <t>Smeta.ru</t>
  </si>
  <si>
    <t/>
  </si>
  <si>
    <t>Новый объект</t>
  </si>
  <si>
    <t>Ремонт системы теплоснабжения МУЗ Мулловской участковой больницы.</t>
  </si>
  <si>
    <t>Сметные нормы списания</t>
  </si>
  <si>
    <t>Коды ценников</t>
  </si>
  <si>
    <t>Базисно-индексный</t>
  </si>
  <si>
    <t>Типовой расчёт для норм 2001 года  МДС 81.33-2004 и МДС 81.25-99 без параметров</t>
  </si>
  <si>
    <t>Ульяновская область</t>
  </si>
  <si>
    <t>Поправки для НБ 2001 нов МДС</t>
  </si>
  <si>
    <t>Новая локальная смета</t>
  </si>
  <si>
    <t>Ремонт системы теплоснабжения.</t>
  </si>
  <si>
    <t>{E204E29B-8BB4-42C2-B054-8268D772D06E}</t>
  </si>
  <si>
    <t>1</t>
  </si>
  <si>
    <t>65-1-1</t>
  </si>
  <si>
    <t>Разборка трубопроводов из водогазопроводных труб диаметром до 32 мм</t>
  </si>
  <si>
    <t>100 м</t>
  </si>
  <si>
    <t>ТЕРр Ульяновской обл.,сб.65,поз.1-1</t>
  </si>
  <si>
    <t>100 м трубопроводов</t>
  </si>
  <si>
    <t>Ремонтно-строительные работы</t>
  </si>
  <si>
    <t>Внутренние санитарно-технические работы: демонтаж и разборка</t>
  </si>
  <si>
    <t>65-1</t>
  </si>
  <si>
    <t>01. Снятие труб и креплений с отборкой годных труб, арматуры, фасонных и крепежных частей. 02. Свертывание арматуры. 03. Правка и очистка труб от накипи. 04. Складирование труб и фасонных частей.</t>
  </si>
  <si>
    <t>2</t>
  </si>
  <si>
    <t>16-02-001-5</t>
  </si>
  <si>
    <t>Прокладка трубопроводов отопления из стальных водогазопроводных неоцинкованных труб диаметром 40 мм</t>
  </si>
  <si>
    <t>ТЕР Ульяновской обл.сб.16,гл.02,табл.001,поз.5</t>
  </si>
  <si>
    <t>)*1,25</t>
  </si>
  <si>
    <t>)*1,15</t>
  </si>
  <si>
    <t>100 м трубопровода</t>
  </si>
  <si>
    <t>Общестроительные работы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</si>
  <si>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</si>
  <si>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</t>
  </si>
  <si>
    <t>Поправка: 00_МДС_35_4.7</t>
  </si>
  <si>
    <t>01. Прокладка трубопровода из готовых узлов (нормы 1-6). 02. Установка и заделка креплений. 03. Промывка трубопровода водой.</t>
  </si>
  <si>
    <t>2,1</t>
  </si>
  <si>
    <t>300-1224</t>
  </si>
  <si>
    <t>Крепления для трубопроводов: кронштейны, планки, хомуты</t>
  </si>
  <si>
    <t>кг</t>
  </si>
  <si>
    <t>ТССЦ Ульяновской обл.,сб.300,поз.1224</t>
  </si>
  <si>
    <t>Материалы</t>
  </si>
  <si>
    <t>Материалы, изделия и конструкции</t>
  </si>
  <si>
    <t>материалы</t>
  </si>
  <si>
    <t>2,2</t>
  </si>
  <si>
    <t>300-0885</t>
  </si>
  <si>
    <t>Узлы укрупненные монтажные (трубопроводы) из стальных водо-газопроводных неоцинкованных труб с гильзами для систем отопления, диаметром 40 мм</t>
  </si>
  <si>
    <t>м</t>
  </si>
  <si>
    <t>ТССЦ Ульяновской обл.,сб.300,поз.0885</t>
  </si>
  <si>
    <t>2,3</t>
  </si>
  <si>
    <t>прайс-лист</t>
  </si>
  <si>
    <t>Трубопроводы из стальных неоцинкованных труб диаметром 40 мм.</t>
  </si>
  <si>
    <t>Прочие работы</t>
  </si>
  <si>
    <t>прочие</t>
  </si>
  <si>
    <t>3</t>
  </si>
  <si>
    <t>16-07-003-5</t>
  </si>
  <si>
    <t>Врезки в действующие внутренние сети трубопроводов отопления и водоснабжения диаметром 40 мм</t>
  </si>
  <si>
    <t>врезка</t>
  </si>
  <si>
    <t>ТЕР Ульяновской обл.сб.16,гл.07,табл.003,поз.5</t>
  </si>
  <si>
    <t>4</t>
  </si>
  <si>
    <t>16-07-003-3</t>
  </si>
  <si>
    <t>Врезки в действующие внутренние сети трубопроводов отопления и водоснабжения диаметром 25 мм</t>
  </si>
  <si>
    <t>ТЕР Ульяновской обл.сб.16,гл.07,табл.003,поз.3</t>
  </si>
  <si>
    <t>5</t>
  </si>
  <si>
    <t>18-06-007-3</t>
  </si>
  <si>
    <t>Установка фильтров диаметром 40 мм</t>
  </si>
  <si>
    <t>10 шт.</t>
  </si>
  <si>
    <t>ТЕР Ульяновской обл.сб.18,гл.06,табл.007,поз.3</t>
  </si>
  <si>
    <t>10 фильтров</t>
  </si>
  <si>
    <t>01. Установка фильтров на готовое основание. 02. Приварка патрубков фильтра к трубопроводу.</t>
  </si>
  <si>
    <t>6</t>
  </si>
  <si>
    <t>16-05-001-2</t>
  </si>
  <si>
    <t>Установка вентилей отсечных диаметром 40 мм</t>
  </si>
  <si>
    <t>шт.</t>
  </si>
  <si>
    <t>ТЕР Ульяновской обл.сб.16,гл.05,табл.001,поз.2</t>
  </si>
  <si>
    <t>01. Hасадка и приварка ответных фланцев на концы труб. 02. Установка арматуры с соединением фланцев на болтах и прокладках.</t>
  </si>
  <si>
    <t>6,1</t>
  </si>
  <si>
    <t>Вентиль отсечной диаметром 40 мм.</t>
  </si>
  <si>
    <t>7</t>
  </si>
  <si>
    <t>16-05-001-1</t>
  </si>
  <si>
    <t>Установка сбросников из вентилей диаметром 15 мм с короткой ресьбой.</t>
  </si>
  <si>
    <t>ТЕР Ульяновской обл.сб.16,гл.05,табл.001,поз.1</t>
  </si>
  <si>
    <t>7,1</t>
  </si>
  <si>
    <t>Вентиль диаметром 15 мм.</t>
  </si>
  <si>
    <t>7,2</t>
  </si>
  <si>
    <t>Резьбы.</t>
  </si>
  <si>
    <t>8</t>
  </si>
  <si>
    <t>16-07-005-1</t>
  </si>
  <si>
    <t>Гидравлическое испытание трубопроводов систем отопления, водопровода и горячего водоснабжения диаметром до 50 мм</t>
  </si>
  <si>
    <t>ТЕР Ульяновской обл.сб.16,гл.07,табл.005,поз.1</t>
  </si>
  <si>
    <t>9</t>
  </si>
  <si>
    <t>16-07-006-1</t>
  </si>
  <si>
    <t>Заделка сальников при проходе труб через фундаменты или стены подвала диаметром до 100 мм</t>
  </si>
  <si>
    <t>ТЕР Ульяновской обл.сб.16,гл.07,табл.006,поз.1</t>
  </si>
  <si>
    <t>1 сальник</t>
  </si>
  <si>
    <t>01. Приготовление битумной замазки. 02. Заделка концов сальников смоляной прядью и асбоцементным раствором. 03. Заливка битумной замазкой.</t>
  </si>
  <si>
    <t>10</t>
  </si>
  <si>
    <t>26-01-017-1</t>
  </si>
  <si>
    <t>Изоляция трубопроводов изделиями вспененного полиэтилена ("Термофлекс") трубками</t>
  </si>
  <si>
    <t>10 м труб</t>
  </si>
  <si>
    <t>ТЕР Ульяновской обл.сб.26,гл.01,табл.017,поз.1</t>
  </si>
  <si>
    <t>10 м трубопроводов</t>
  </si>
  <si>
    <t>Теплоизоляционные работы</t>
  </si>
  <si>
    <t>20</t>
  </si>
  <si>
    <t>10,1</t>
  </si>
  <si>
    <t>104-9400</t>
  </si>
  <si>
    <t>Трубки из вспененного каучука, полиэтилена</t>
  </si>
  <si>
    <t>ТССЦ Ульяновской обл.,сб.104,поз.9400</t>
  </si>
  <si>
    <t>11</t>
  </si>
  <si>
    <t>65-15-7</t>
  </si>
  <si>
    <t>Замена трубопроводов отопления из стальных труб на трубопроводы из многослойных металл-полимерных труб при стояковой системе отопления диаметром до 25 мм</t>
  </si>
  <si>
    <t>ТЕРр Ульяновской обл.,сб.65,поз.15-7</t>
  </si>
  <si>
    <t>Внутренние санитарно-технические работы смена труб</t>
  </si>
  <si>
    <t>65-2</t>
  </si>
  <si>
    <t>11,1</t>
  </si>
  <si>
    <t>300-9240</t>
  </si>
  <si>
    <t>Крепления</t>
  </si>
  <si>
    <t>ТССЦ Ульяновской обл.,сб.300,поз.9240</t>
  </si>
  <si>
    <t>11,2</t>
  </si>
  <si>
    <t>300-1460</t>
  </si>
  <si>
    <t>Трубы металлополимерные многослойные для горячего водоснабжения, давлением 1 МПа (10 кгс/см2), для температуры до 95 град. С, диаметром 25 мм</t>
  </si>
  <si>
    <t>ТССЦ Ульяновской обл.,сб.300,поз.1460</t>
  </si>
  <si>
    <t>11,3</t>
  </si>
  <si>
    <t>Труба полимерная армированная PN25 L=4м.</t>
  </si>
  <si>
    <t>11,4</t>
  </si>
  <si>
    <t>Кран шаровый диаметром 25 мм.</t>
  </si>
  <si>
    <t>11,5</t>
  </si>
  <si>
    <t>Фасонные части.</t>
  </si>
  <si>
    <t>11,6</t>
  </si>
  <si>
    <t>Муфта разъёмная диаметром 25 мм, "3/4".</t>
  </si>
  <si>
    <t>12</t>
  </si>
  <si>
    <t>т311-2015</t>
  </si>
  <si>
    <t>Перевозка материалов до  15 км</t>
  </si>
  <si>
    <t>т</t>
  </si>
  <si>
    <t>ТЕРт Ульяновской обл., сб.311,поз.2015</t>
  </si>
  <si>
    <t>Перевозка, тара и упаковка</t>
  </si>
  <si>
    <t>Перевозка грузов автомобильным транспортом</t>
  </si>
  <si>
    <t>авто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</si>
  <si>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</si>
  <si>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</si>
  <si>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</si>
  <si>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</si>
  <si>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</si>
  <si>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</si>
  <si>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</si>
  <si>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</si>
  <si>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</si>
  <si>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</si>
  <si>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</si>
  <si>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</si>
  <si>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</si>
  <si>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</si>
  <si>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</si>
  <si>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</si>
  <si>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</si>
  <si>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</si>
  <si>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</si>
  <si>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</si>
  <si>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</si>
  <si>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</si>
  <si>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Л1</t>
  </si>
  <si>
    <t>Индекс к эксплуатации машин и механизмов</t>
  </si>
  <si>
    <t>Л2</t>
  </si>
  <si>
    <t>Индекс к материалам</t>
  </si>
  <si>
    <t>Л3</t>
  </si>
  <si>
    <t>Индекс к основной заработной плате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</si>
  <si>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</si>
  <si>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</si>
  <si>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</si>
  <si>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</si>
  <si>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</si>
  <si>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</si>
  <si>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</si>
  <si>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</si>
  <si>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</si>
  <si>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</si>
  <si>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Л8</t>
  </si>
  <si>
    <t>Коэффициент к накладным расходам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</si>
  <si>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</si>
  <si>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</si>
  <si>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</si>
  <si>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</si>
  <si>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</si>
  <si>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</si>
  <si>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</si>
  <si>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</si>
  <si>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</si>
  <si>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</si>
  <si>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</si>
  <si>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</si>
  <si>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</si>
  <si>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</si>
  <si>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</si>
  <si>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</si>
  <si>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</si>
  <si>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</si>
  <si>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</si>
  <si>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</si>
  <si>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</si>
  <si>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</si>
  <si>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</si>
  <si>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</si>
  <si>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</si>
  <si>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</si>
  <si>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</si>
  <si>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</si>
  <si>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</si>
  <si>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</si>
  <si>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1-2.7-73</t>
  </si>
  <si>
    <t>Затраты труда рабочих-строителей (средний разряд 2.7)</t>
  </si>
  <si>
    <t>чел.ч</t>
  </si>
  <si>
    <t>ЧЕЛ.Ч</t>
  </si>
  <si>
    <t>Затраты труда машинистов</t>
  </si>
  <si>
    <t>чел.час</t>
  </si>
  <si>
    <t>031121</t>
  </si>
  <si>
    <t>ЦЭМ Ульяновской обл. сб.03,поз.1121</t>
  </si>
  <si>
    <t>Подъемники мачтовые строительные 0.5 т</t>
  </si>
  <si>
    <t>маш.-ч</t>
  </si>
  <si>
    <t>040504</t>
  </si>
  <si>
    <t>ЦЭМ Ульяновской обл. сб.04,поз.0504</t>
  </si>
  <si>
    <t>Аппараты для газовой сварки и резки</t>
  </si>
  <si>
    <t>101-0324</t>
  </si>
  <si>
    <t>ТССЦ Ульяновской обл.,сб.101,поз.0324</t>
  </si>
  <si>
    <t>Кислород технический газообразный</t>
  </si>
  <si>
    <t>м3</t>
  </si>
  <si>
    <t>101-1602</t>
  </si>
  <si>
    <t>ТССЦ Ульяновской обл.,сб.101,поз.1602</t>
  </si>
  <si>
    <t>Ацетилен газообразный технический</t>
  </si>
  <si>
    <t>999-9899</t>
  </si>
  <si>
    <t>ТССЦ Ульяновской обл.,сб.999,поз.9899</t>
  </si>
  <si>
    <t>Строительный мусор и масса возвратных материалов</t>
  </si>
  <si>
    <t>1-4.0-73</t>
  </si>
  <si>
    <t>Затраты труда рабочих-строителей (средний разряд 4.0)</t>
  </si>
  <si>
    <t>020129</t>
  </si>
  <si>
    <t>ЦЭМ Ульяновской обл. сб.02,поз.0129</t>
  </si>
  <si>
    <t>Краны башенные при работе на других видах строительства (кроме монтажа технологического оборудования) 8 т</t>
  </si>
  <si>
    <t>маш.ч</t>
  </si>
  <si>
    <t>МАШ.Ч</t>
  </si>
  <si>
    <t>021141</t>
  </si>
  <si>
    <t>ЦЭМ Ульяновской обл. сб.02,поз.1141</t>
  </si>
  <si>
    <t>Краны на автомобильном ходу при работе на других видах строительства (кроме магистральных трубопроводов) 10 т</t>
  </si>
  <si>
    <t>400001</t>
  </si>
  <si>
    <t>ЦЭМ Ульяновской обл. сб.40,поз.0001</t>
  </si>
  <si>
    <t>Автомобили бортовые грузоподъемностью до 5 т</t>
  </si>
  <si>
    <t>101-0063</t>
  </si>
  <si>
    <t>ТССЦ Ульяновской обл.,сб.101,поз.0063</t>
  </si>
  <si>
    <t>Ацетилен растворенный технический марки А</t>
  </si>
  <si>
    <t>101-0388</t>
  </si>
  <si>
    <t>ТССЦ Ульяновской обл.,сб.101,поз.0388</t>
  </si>
  <si>
    <t>Краски масляные земляные МА-0115: мумия, сурик железный</t>
  </si>
  <si>
    <t>101-0628</t>
  </si>
  <si>
    <t>ТССЦ Ульяновской обл.,сб.101,поз.0628</t>
  </si>
  <si>
    <t>Олифа комбинированная К-3</t>
  </si>
  <si>
    <t>101-0807</t>
  </si>
  <si>
    <t>ТССЦ Ульяновской обл.,сб.101,поз.0807</t>
  </si>
  <si>
    <t>Проволока сварочная легированная диаметром 4 мм</t>
  </si>
  <si>
    <t>101-1601</t>
  </si>
  <si>
    <t>ТССЦ Ульяновской обл.,сб.101,поз.1601</t>
  </si>
  <si>
    <t>Известь строительная негашеная хлорная марки А</t>
  </si>
  <si>
    <t>101-1669</t>
  </si>
  <si>
    <t>ТССЦ Ульяновской обл.,сб.101,поз.1669</t>
  </si>
  <si>
    <t>Очес льняной</t>
  </si>
  <si>
    <t>103-9140</t>
  </si>
  <si>
    <t>ТССЦ Ульяновской обл.,сб.103,поз.9140</t>
  </si>
  <si>
    <t>Арматура муфтовая</t>
  </si>
  <si>
    <t>411-0001</t>
  </si>
  <si>
    <t>ТССЦ Ульяновской обл.,сб.411,поз.0001</t>
  </si>
  <si>
    <t>Вода</t>
  </si>
  <si>
    <t>1-4.2-73</t>
  </si>
  <si>
    <t>Затраты труда рабочих-строителей (средний разряд 4.2)</t>
  </si>
  <si>
    <t>040502</t>
  </si>
  <si>
    <t>ЦЭМ Ульяновской обл. сб.04,поз.0502</t>
  </si>
  <si>
    <t>Установки для сварки ручной дуговой (постоянного тока)</t>
  </si>
  <si>
    <t>101-1522</t>
  </si>
  <si>
    <t>ТССЦ Ульяновской обл.,сб.101,поз.1522</t>
  </si>
  <si>
    <t>Электроды диаметром 5 мм Э42А</t>
  </si>
  <si>
    <t>103-0053</t>
  </si>
  <si>
    <t>ТССЦ Ульяновской обл.,сб.103,поз.0053</t>
  </si>
  <si>
    <t>Трубы стальные сварные водогазопроводные с резьбой оцинкованные обыкновенные диаметр условного прохода 40 мм, толщина стенки 3.5 мм</t>
  </si>
  <si>
    <t>103-0051</t>
  </si>
  <si>
    <t>ТССЦ Ульяновской обл.,сб.103,поз.0051</t>
  </si>
  <si>
    <t>Трубы стальные сварные водогазопроводные с резьбой оцинкованные обыкновенные диаметр условного прохода 25 мм, толщина стенки 3.2 мм</t>
  </si>
  <si>
    <t>1-3.7-73</t>
  </si>
  <si>
    <t>Затраты труда рабочих-строителей (средний разряд 3.7)</t>
  </si>
  <si>
    <t>300-1215</t>
  </si>
  <si>
    <t>ТССЦ Ульяновской обл.,сб.300,поз.1215</t>
  </si>
  <si>
    <t>Фильтры для очистки воды в трубопроводах систем отопления, диаметром 40 мм</t>
  </si>
  <si>
    <t>1-3.5-73</t>
  </si>
  <si>
    <t>Затраты труда рабочих-строителей (средний разряд 3.5)</t>
  </si>
  <si>
    <t>300-0040</t>
  </si>
  <si>
    <t>ТССЦ Ульяновской обл.,сб.300,поз.0040</t>
  </si>
  <si>
    <t>Болты с гайками и шайбами для санитарно-технических работ, диаметром 16 мм</t>
  </si>
  <si>
    <t>300-9009</t>
  </si>
  <si>
    <t>ТССЦ Ульяновской обл.,сб.300,поз.9009</t>
  </si>
  <si>
    <t>Арматура фланцевая</t>
  </si>
  <si>
    <t>300-9507</t>
  </si>
  <si>
    <t>ТССЦ Ульяновской обл.,сб.300,поз.9507</t>
  </si>
  <si>
    <t>Фланцы стальные</t>
  </si>
  <si>
    <t>541-0063</t>
  </si>
  <si>
    <t>ТССЦ Ульяновской обл.,сб.541,поз.0063</t>
  </si>
  <si>
    <t>Прокладки из паронита марки ПМБ, толщиной 1 мм, диаметром 50 мм</t>
  </si>
  <si>
    <t>1000 шт.</t>
  </si>
  <si>
    <t>300-0039</t>
  </si>
  <si>
    <t>ТССЦ Ульяновской обл.,сб.300,поз.0039</t>
  </si>
  <si>
    <t>Болты с гайками и шайбами для санитарно-технических работ, диаметром 12 мм</t>
  </si>
  <si>
    <t>1-5.3-73</t>
  </si>
  <si>
    <t>Затраты труда рабочих-строителей (средний разряд 5.3)</t>
  </si>
  <si>
    <t>042900</t>
  </si>
  <si>
    <t>ЦЭМ Ульяновской обл. сб.04,поз.2900</t>
  </si>
  <si>
    <t>Установки для гидравлических испытаний трубопроводов, давление нагнетания, низкое 0,1 (1) МПа (кгс/см2), высокое 10 (100) МПа (кгс/см2)</t>
  </si>
  <si>
    <t>101-0596</t>
  </si>
  <si>
    <t>ТССЦ Ульяновской обл.,сб.101,поз.0596</t>
  </si>
  <si>
    <t>Мастика битумно-кукерсольная холодная</t>
  </si>
  <si>
    <t>101-1355</t>
  </si>
  <si>
    <t>ТССЦ Ульяновской обл.,сб.101,поз.1355</t>
  </si>
  <si>
    <t>Цемент гипсоглиноземистый расширяющийся</t>
  </si>
  <si>
    <t>101-1705</t>
  </si>
  <si>
    <t>ТССЦ Ульяновской обл.,сб.101,поз.1705</t>
  </si>
  <si>
    <t>Пакля пропитанная</t>
  </si>
  <si>
    <t>332101</t>
  </si>
  <si>
    <t>ЦЭМ Ульяновской обл. сб.33,поз.2101</t>
  </si>
  <si>
    <t>Установки для изготовления бандажей, диафрагм, пряжек</t>
  </si>
  <si>
    <t>104-0120</t>
  </si>
  <si>
    <t>ТССЦ Ульяновской обл.,сб.104,поз.0120</t>
  </si>
  <si>
    <t>Клей "Армофлекс" 520</t>
  </si>
  <si>
    <t>л</t>
  </si>
  <si>
    <t>104-0121</t>
  </si>
  <si>
    <t>ТССЦ Ульяновской обл.,сб.104,поз.0121</t>
  </si>
  <si>
    <t>Очиститель для клея "Армофлекс"</t>
  </si>
  <si>
    <t>104-0122</t>
  </si>
  <si>
    <t>ТССЦ Ульяновской обл.,сб.104,поз.0122</t>
  </si>
  <si>
    <t>Краска "Армофиниш"</t>
  </si>
  <si>
    <t>104-0125</t>
  </si>
  <si>
    <t>ТССЦ Ульяновской обл.,сб.104,поз.0125</t>
  </si>
  <si>
    <t>Лента самоклеящаяся "Армофлекс" 3х50 мм</t>
  </si>
  <si>
    <t>104-9410</t>
  </si>
  <si>
    <t>ТССЦ Ульяновской обл.,сб.104,поз.9410</t>
  </si>
  <si>
    <t>Клипсы (зажимы)</t>
  </si>
  <si>
    <t>517-0303</t>
  </si>
  <si>
    <t>ТССЦ Ульяновской обл.,сб.517,поз.0303</t>
  </si>
  <si>
    <t>Листы алюминиевые марки АД1H, толщиной 0,5 мм</t>
  </si>
  <si>
    <t>330206</t>
  </si>
  <si>
    <t>ЦЭМ Ульяновской обл. сб.33,поз.0206</t>
  </si>
  <si>
    <t>Дрели электрические</t>
  </si>
  <si>
    <t>300-1380</t>
  </si>
  <si>
    <t>ТССЦ Ульяновской обл.,сб.300,поз.1380</t>
  </si>
  <si>
    <t>Трубки защитные гофрированные</t>
  </si>
  <si>
    <t>300-9910</t>
  </si>
  <si>
    <t>ТССЦ Ульяновской обл.,сб.300,поз.9910</t>
  </si>
  <si>
    <t>Фасонные и соединительные части к многослойным металлополимерным трубам</t>
  </si>
  <si>
    <t>300-9912</t>
  </si>
  <si>
    <t>ТССЦ Ульяновской обл.,сб.300,поз.9912</t>
  </si>
  <si>
    <t>Запорная арматура к многослойным металлополимерным трубам</t>
  </si>
  <si>
    <t>Поправка: 00_МДС_35_4.7  Наименование: 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</si>
  <si>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01. Перекрытие запорной арматуры и спуск воды из участка трубопровода. 02. Вырубка борозды для удобства работ. 03. Вырезка отверстия в трубопроводе, изготовление и приварка штуцера. 04. Hасадка и приварка фланцев к штуцеру (нормы 6-11). 05. Установка арматуры муфтовой (нормы 1-5) или фланцевой (нормы 6-11). 06. Пуск сис-темы.</t>
  </si>
  <si>
    <t>01. Hаружный осмотр трубопровода. 02. Присоединение водопровода и установки для гидравлического испытания. 03. Установка заглушек и манометра. 04. Hаполнение системы водой до заданного давления. 05. Осмотр трубопровода и устранение дефектов. 06. Окончательная проверка и сдача системы. 07. Спуск воды из системы. 08. Снятие заглушек, манометра и отсоединение установки для гидравлического испытания.</t>
  </si>
  <si>
    <t>01. Установка изделий на трубопровод с подгонкой и вырезами по месту.  02. Промазка швов клеевым составом.  03. Проклеивание швов самоклеящейся лентой.  04. Крепление изделий зажимами.  05. Изготовление и установка диафрагм.  06. Окрашивание поверхности изоляции.</t>
  </si>
  <si>
    <t>01. Перерезка труб на месте со снятием креплений и труб. 02. Заготовка новых труб с перерезкой и нарезкой длинных и коротких резьб. 03. Пробивка отверстий в стенах и перегородках для установки средств крепления трубопроводов. 04. Установка и заделка креплений. 05. Сборка трубопроводов с навертыванием фасонных частей и арматуры. 06. Прокладка трубопроводов с соблюдением заданного уклона.</t>
  </si>
  <si>
    <t>ЛОКАЛЬНЫЙ СМЕТНЫЙ РАСЧЁТ №318.</t>
  </si>
  <si>
    <t xml:space="preserve">Сметная стоимость </t>
  </si>
  <si>
    <t xml:space="preserve">Нормативная трудоемкость </t>
  </si>
  <si>
    <t xml:space="preserve">Средства на оплату труда </t>
  </si>
  <si>
    <t>№ п/п</t>
  </si>
  <si>
    <t>Шифр и номер позиции норматива</t>
  </si>
  <si>
    <t>Наименование работ и затрат, единица измерения</t>
  </si>
  <si>
    <t>Количество</t>
  </si>
  <si>
    <t>Стоимость ед., руб.</t>
  </si>
  <si>
    <t>Общая стоимость, руб.</t>
  </si>
  <si>
    <t>Затраты труда, чел.-ч</t>
  </si>
  <si>
    <t>Всего</t>
  </si>
  <si>
    <t>Экспл. машин</t>
  </si>
  <si>
    <t>Основная зарплата</t>
  </si>
  <si>
    <t>основных рабочих</t>
  </si>
  <si>
    <t>машинистов</t>
  </si>
  <si>
    <t>в т.ч. зарплата</t>
  </si>
  <si>
    <t>на единицу</t>
  </si>
  <si>
    <t>всего</t>
  </si>
  <si>
    <t>Локальная смета</t>
  </si>
  <si>
    <t>Итого по локальной смете</t>
  </si>
  <si>
    <t xml:space="preserve">Итого по общестроительным работам </t>
  </si>
  <si>
    <t>Итого по объекту</t>
  </si>
  <si>
    <t>Исполнил</t>
  </si>
  <si>
    <t>Дефектный акт</t>
  </si>
  <si>
    <t>№</t>
  </si>
  <si>
    <t>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</si>
  <si>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</si>
  <si>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</si>
  <si>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</si>
  <si>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</si>
  <si>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</si>
  <si>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</si>
  <si>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"_____" __________________ 2010 г.</t>
  </si>
  <si>
    <t>Проверил _____________________________</t>
  </si>
  <si>
    <t>_____________________________</t>
  </si>
  <si>
    <t>208,169 тыс. руб.</t>
  </si>
  <si>
    <t>Утверждаю:</t>
  </si>
  <si>
    <t>На ремонт системы теплоснабжения МУЗ Мулловской участковой больницы.</t>
  </si>
  <si>
    <t>Составил:</t>
  </si>
  <si>
    <t>Проверил:</t>
  </si>
  <si>
    <t>Согласовано: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</si>
</sst>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11"/>
      <name val="TimesNewRoman"/>
      <family val="0"/>
    </font>
    <font>
      <sz val="12"/>
      <name val="TimesNewRoman"/>
      <family val="0"/>
    </font>
    <font>
      <b/>
      <sz val="12"/>
      <name val="TimesNewRoman"/>
      <family val="0"/>
    </font>
    <font>
      <b/>
      <sz val="16"/>
      <name val="TimesNewRoman"/>
      <family val="0"/>
    </font>
    <font>
      <sz val="14"/>
      <name val="TimesNewRoman"/>
      <family val="0"/>
    </font>
    <font>
      <b/>
      <sz val="14"/>
      <name val="TimesNewRoman"/>
      <family val="0"/>
    </font>
    <font>
      <b/>
      <sz val="11"/>
      <name val="TimesNewRoman"/>
      <family val="0"/>
    </font>
    <font>
      <b/>
      <u val="single"/>
      <sz val="16"/>
      <name val="TimesNewRoman"/>
      <family val="0"/>
    </font>
    <font>
      <i/>
      <sz val="12"/>
      <name val="TimesNewRoman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Arial"/>
      <family val="2"/>
    </font>
    <font>
      <b/>
      <u val="single"/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TimesNew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>
        <color indexed="63"/>
      </bottom>
    </border>
    <border>
      <left style="thin"/>
      <right style="thin"/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21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vertical="top"/>
    </xf>
    <xf numFmtId="0" fontId="15" fillId="0" borderId="16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2" fontId="9" fillId="0" borderId="0" xfId="0" applyNumberFormat="1" applyFont="1" applyAlignment="1">
      <alignment vertical="top"/>
    </xf>
    <xf numFmtId="2" fontId="9" fillId="0" borderId="17" xfId="0" applyNumberFormat="1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1" fontId="8" fillId="0" borderId="10" xfId="0" applyNumberFormat="1" applyFont="1" applyBorder="1" applyAlignment="1">
      <alignment vertical="top"/>
    </xf>
    <xf numFmtId="1" fontId="8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40" fillId="0" borderId="1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/>
    </xf>
    <xf numFmtId="0" fontId="40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right" vertical="top" wrapText="1"/>
    </xf>
    <xf numFmtId="0" fontId="40" fillId="0" borderId="13" xfId="0" applyFont="1" applyBorder="1" applyAlignment="1">
      <alignment horizontal="right" vertical="top" shrinkToFit="1"/>
    </xf>
    <xf numFmtId="0" fontId="40" fillId="0" borderId="20" xfId="0" applyFont="1" applyBorder="1" applyAlignment="1">
      <alignment/>
    </xf>
    <xf numFmtId="0" fontId="40" fillId="0" borderId="23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right" vertical="top" wrapText="1"/>
    </xf>
    <xf numFmtId="0" fontId="40" fillId="0" borderId="23" xfId="0" applyFont="1" applyBorder="1" applyAlignment="1">
      <alignment horizontal="right" vertical="top" shrinkToFit="1"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B1">
      <selection activeCell="D10" sqref="D10"/>
    </sheetView>
  </sheetViews>
  <sheetFormatPr defaultColWidth="9.140625" defaultRowHeight="12.75"/>
  <cols>
    <col min="1" max="1" width="5.7109375" style="0" customWidth="1"/>
    <col min="2" max="2" width="78.8515625" style="0" customWidth="1"/>
    <col min="3" max="3" width="16.00390625" style="0" customWidth="1"/>
    <col min="4" max="4" width="13.8515625" style="0" customWidth="1"/>
    <col min="5" max="5" width="20.7109375" style="0" customWidth="1"/>
  </cols>
  <sheetData>
    <row r="2" spans="2:4" ht="18.75">
      <c r="B2" s="54"/>
      <c r="C2" s="15"/>
      <c r="D2" s="15"/>
    </row>
    <row r="3" spans="3:4" ht="18.75">
      <c r="C3" s="15"/>
      <c r="D3" s="15"/>
    </row>
    <row r="4" spans="3:4" ht="18.75">
      <c r="C4" s="15"/>
      <c r="D4" s="15"/>
    </row>
    <row r="5" ht="15.75">
      <c r="C5" s="16"/>
    </row>
    <row r="9" ht="20.25">
      <c r="B9" s="17" t="s">
        <v>383</v>
      </c>
    </row>
    <row r="10" ht="37.5">
      <c r="B10" s="18" t="s">
        <v>397</v>
      </c>
    </row>
    <row r="13" ht="15.75">
      <c r="B13" s="19"/>
    </row>
    <row r="14" ht="15.75">
      <c r="B14" s="19"/>
    </row>
    <row r="15" ht="15.75">
      <c r="B15" s="19"/>
    </row>
    <row r="16" spans="1:5" ht="15">
      <c r="A16" s="55" t="s">
        <v>384</v>
      </c>
      <c r="B16" s="55" t="s">
        <v>386</v>
      </c>
      <c r="C16" s="55" t="s">
        <v>387</v>
      </c>
      <c r="D16" s="55" t="s">
        <v>389</v>
      </c>
      <c r="E16" s="56" t="s">
        <v>391</v>
      </c>
    </row>
    <row r="17" spans="1:5" ht="15">
      <c r="A17" s="57" t="s">
        <v>385</v>
      </c>
      <c r="B17" s="57"/>
      <c r="C17" s="57" t="s">
        <v>388</v>
      </c>
      <c r="D17" s="57" t="s">
        <v>390</v>
      </c>
      <c r="E17" s="58"/>
    </row>
    <row r="18" spans="1:5" ht="15">
      <c r="A18" s="55">
        <v>1</v>
      </c>
      <c r="B18" s="55">
        <v>2</v>
      </c>
      <c r="C18" s="55">
        <v>3</v>
      </c>
      <c r="D18" s="55">
        <v>4</v>
      </c>
      <c r="E18" s="56">
        <v>5</v>
      </c>
    </row>
    <row r="19" spans="1:5" ht="15.75">
      <c r="A19" s="59"/>
      <c r="B19" s="60" t="str">
        <f>CONCATENATE("Локальная смета     ",IF(Source!C12="1",Source!F20,Source!G20))</f>
        <v>Локальная смета     Ремонт системы теплоснабжения.</v>
      </c>
      <c r="C19" s="60"/>
      <c r="D19" s="60"/>
      <c r="E19" s="61"/>
    </row>
    <row r="20" spans="1:5" ht="30">
      <c r="A20" s="62" t="str">
        <f>Source!E24</f>
        <v>1</v>
      </c>
      <c r="B20" s="63" t="str">
        <f>Source!G24</f>
        <v>Разборка трубопроводов из водогазопроводных труб диаметром до 32 мм</v>
      </c>
      <c r="C20" s="64" t="str">
        <f>Source!H24</f>
        <v>100 м</v>
      </c>
      <c r="D20" s="65">
        <f>Source!I24</f>
        <v>1.55</v>
      </c>
      <c r="E20" s="66"/>
    </row>
    <row r="21" spans="1:5" ht="30">
      <c r="A21" s="62" t="str">
        <f>Source!E25</f>
        <v>2</v>
      </c>
      <c r="B21" s="63" t="str">
        <f>Source!G25</f>
        <v>Прокладка трубопроводов отопления из стальных водогазопроводных неоцинкованных труб диаметром 40 мм</v>
      </c>
      <c r="C21" s="64" t="str">
        <f>Source!H25</f>
        <v>100 м</v>
      </c>
      <c r="D21" s="65">
        <f>Source!I25</f>
        <v>1.55</v>
      </c>
      <c r="E21" s="66"/>
    </row>
    <row r="22" spans="1:5" ht="30">
      <c r="A22" s="62" t="str">
        <f>Source!E29</f>
        <v>3</v>
      </c>
      <c r="B22" s="63" t="str">
        <f>Source!G29</f>
        <v>Врезки в действующие внутренние сети трубопроводов отопления и водоснабжения диаметром 40 мм</v>
      </c>
      <c r="C22" s="64" t="str">
        <f>Source!H29</f>
        <v>врезка</v>
      </c>
      <c r="D22" s="65">
        <f>Source!I29</f>
        <v>2</v>
      </c>
      <c r="E22" s="66"/>
    </row>
    <row r="23" spans="1:5" ht="30">
      <c r="A23" s="62" t="str">
        <f>Source!E30</f>
        <v>4</v>
      </c>
      <c r="B23" s="63" t="str">
        <f>Source!G30</f>
        <v>Врезки в действующие внутренние сети трубопроводов отопления и водоснабжения диаметром 25 мм</v>
      </c>
      <c r="C23" s="64" t="str">
        <f>Source!H30</f>
        <v>врезка</v>
      </c>
      <c r="D23" s="65">
        <f>Source!I30</f>
        <v>38</v>
      </c>
      <c r="E23" s="66"/>
    </row>
    <row r="24" spans="1:5" ht="15">
      <c r="A24" s="62" t="str">
        <f>Source!E31</f>
        <v>5</v>
      </c>
      <c r="B24" s="63" t="str">
        <f>Source!G31</f>
        <v>Установка фильтров диаметром 40 мм</v>
      </c>
      <c r="C24" s="64" t="str">
        <f>Source!H31</f>
        <v>10 шт.</v>
      </c>
      <c r="D24" s="65">
        <f>Source!I31</f>
        <v>0.2</v>
      </c>
      <c r="E24" s="66"/>
    </row>
    <row r="25" spans="1:5" ht="15">
      <c r="A25" s="62" t="str">
        <f>Source!E32</f>
        <v>6</v>
      </c>
      <c r="B25" s="63" t="str">
        <f>Source!G32</f>
        <v>Установка вентилей отсечных диаметром 40 мм</v>
      </c>
      <c r="C25" s="64" t="str">
        <f>Source!H32</f>
        <v>шт.</v>
      </c>
      <c r="D25" s="65">
        <f>Source!I32</f>
        <v>2</v>
      </c>
      <c r="E25" s="66"/>
    </row>
    <row r="26" spans="1:5" ht="30">
      <c r="A26" s="62" t="str">
        <f>Source!E34</f>
        <v>7</v>
      </c>
      <c r="B26" s="63" t="str">
        <f>Source!G34</f>
        <v>Установка сбросников из вентилей диаметром 15 мм с короткой ресьбой.</v>
      </c>
      <c r="C26" s="64" t="str">
        <f>Source!H34</f>
        <v>шт.</v>
      </c>
      <c r="D26" s="65">
        <f>Source!I34</f>
        <v>2</v>
      </c>
      <c r="E26" s="66"/>
    </row>
    <row r="27" spans="1:5" ht="30">
      <c r="A27" s="62" t="str">
        <f>Source!E37</f>
        <v>8</v>
      </c>
      <c r="B27" s="63" t="str">
        <f>Source!G37</f>
        <v>Гидравлическое испытание трубопроводов систем отопления, водопровода и горячего водоснабжения диаметром до 50 мм</v>
      </c>
      <c r="C27" s="64" t="str">
        <f>Source!H37</f>
        <v>100 м</v>
      </c>
      <c r="D27" s="65">
        <f>Source!I37</f>
        <v>2.41</v>
      </c>
      <c r="E27" s="66"/>
    </row>
    <row r="28" spans="1:5" ht="30">
      <c r="A28" s="62" t="str">
        <f>Source!E38</f>
        <v>9</v>
      </c>
      <c r="B28" s="63" t="str">
        <f>Source!G38</f>
        <v>Заделка сальников при проходе труб через фундаменты или стены подвала диаметром до 100 мм</v>
      </c>
      <c r="C28" s="64" t="str">
        <f>Source!H38</f>
        <v>шт.</v>
      </c>
      <c r="D28" s="65">
        <f>Source!I38</f>
        <v>21</v>
      </c>
      <c r="E28" s="66"/>
    </row>
    <row r="29" spans="1:5" ht="30">
      <c r="A29" s="62" t="str">
        <f>Source!E39</f>
        <v>10</v>
      </c>
      <c r="B29" s="63" t="str">
        <f>Source!G39</f>
        <v>Изоляция трубопроводов изделиями вспененного полиэтилена ("Термофлекс") трубками</v>
      </c>
      <c r="C29" s="64" t="str">
        <f>Source!H39</f>
        <v>10 м труб</v>
      </c>
      <c r="D29" s="65">
        <f>Source!I39</f>
        <v>4</v>
      </c>
      <c r="E29" s="66"/>
    </row>
    <row r="30" spans="1:5" ht="45">
      <c r="A30" s="62" t="str">
        <f>Source!E41</f>
        <v>11</v>
      </c>
      <c r="B30" s="63" t="str">
        <f>Source!G41</f>
        <v>Замена трубопроводов отопления из стальных труб на трубопроводы из многослойных металл-полимерных труб при стояковой системе отопления диаметром до 25 мм</v>
      </c>
      <c r="C30" s="64" t="str">
        <f>Source!H41</f>
        <v>100 м</v>
      </c>
      <c r="D30" s="65">
        <f>Source!I41</f>
        <v>0.86</v>
      </c>
      <c r="E30" s="66"/>
    </row>
    <row r="31" spans="1:5" ht="15">
      <c r="A31" s="67" t="str">
        <f>Source!E48</f>
        <v>12</v>
      </c>
      <c r="B31" s="68" t="str">
        <f>Source!G48</f>
        <v>Перевозка материалов до  15 км</v>
      </c>
      <c r="C31" s="69" t="str">
        <f>Source!H48</f>
        <v>т</v>
      </c>
      <c r="D31" s="70">
        <f>Source!I48</f>
        <v>1</v>
      </c>
      <c r="E31" s="71"/>
    </row>
    <row r="32" spans="1:5" ht="15">
      <c r="A32" s="72"/>
      <c r="B32" s="72"/>
      <c r="C32" s="72"/>
      <c r="D32" s="72"/>
      <c r="E32" s="72"/>
    </row>
    <row r="35" spans="2:3" s="20" customFormat="1" ht="15.75">
      <c r="B35" s="20" t="s">
        <v>398</v>
      </c>
      <c r="C35" s="20" t="s">
        <v>399</v>
      </c>
    </row>
  </sheetData>
  <sheetProtection/>
  <printOptions/>
  <pageMargins left="0.6" right="0.196850393700787" top="0.4" bottom="0.393700787401575" header="0.11811023622047198" footer="0.11811023622047198"/>
  <pageSetup horizontalDpi="600" verticalDpi="600" orientation="portrait" paperSize="9" scale="67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1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6.28125" style="4" customWidth="1"/>
    <col min="2" max="2" width="12.7109375" style="4" customWidth="1"/>
    <col min="3" max="3" width="30.7109375" style="4" customWidth="1"/>
    <col min="4" max="4" width="11.7109375" style="4" customWidth="1"/>
    <col min="5" max="11" width="10.7109375" style="4" customWidth="1"/>
    <col min="12" max="19" width="9.140625" style="4" customWidth="1"/>
    <col min="20" max="54" width="0" style="4" hidden="1" customWidth="1"/>
    <col min="55" max="16384" width="9.140625" style="4" customWidth="1"/>
  </cols>
  <sheetData>
    <row r="1" spans="1:11" ht="20.25">
      <c r="A1" s="21" t="s">
        <v>400</v>
      </c>
      <c r="B1" s="21"/>
      <c r="C1" s="21"/>
      <c r="D1" s="21"/>
      <c r="E1" s="21"/>
      <c r="F1" s="21"/>
      <c r="G1" s="21"/>
      <c r="H1" s="21" t="s">
        <v>396</v>
      </c>
      <c r="I1" s="21"/>
      <c r="J1" s="21"/>
      <c r="K1" s="21"/>
    </row>
    <row r="2" spans="1:11" ht="2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>
      <c r="A3" s="21"/>
      <c r="B3" s="21"/>
      <c r="C3" s="21"/>
      <c r="D3" s="21"/>
      <c r="E3" s="21"/>
      <c r="F3" s="21"/>
      <c r="G3" s="21"/>
      <c r="H3" s="47"/>
      <c r="I3" s="47"/>
      <c r="J3" s="47"/>
      <c r="K3" s="47"/>
    </row>
    <row r="4" spans="1:11" ht="20.25">
      <c r="A4" s="21"/>
      <c r="B4" s="21"/>
      <c r="C4" s="21"/>
      <c r="D4" s="21"/>
      <c r="E4" s="21"/>
      <c r="F4" s="21"/>
      <c r="G4" s="21"/>
      <c r="H4" s="47"/>
      <c r="I4" s="47"/>
      <c r="J4" s="47"/>
      <c r="K4" s="47"/>
    </row>
    <row r="5" spans="8:11" ht="15.75">
      <c r="H5" s="6" t="s">
        <v>392</v>
      </c>
      <c r="I5" s="6"/>
      <c r="J5" s="6"/>
      <c r="K5" s="6"/>
    </row>
    <row r="7" ht="6" customHeight="1"/>
    <row r="8" spans="1:11" ht="20.25">
      <c r="A8" s="48" t="s">
        <v>359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" customHeight="1" hidden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20.25">
      <c r="A10" s="50" t="str">
        <f>IF(Source!G12&lt;&gt;"Новый объект",Source!G12,Source!F12)</f>
        <v>Ремонт системы теплоснабжения МУЗ Мулловской участковой больницы.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ht="6" customHeight="1"/>
    <row r="12" spans="1:16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75">
      <c r="A13" s="5"/>
      <c r="B13" s="5"/>
      <c r="C13" s="5"/>
      <c r="D13" s="5"/>
      <c r="E13" s="5"/>
      <c r="F13" s="5"/>
      <c r="G13" s="5"/>
      <c r="H13" s="5"/>
      <c r="I13" s="22" t="s">
        <v>360</v>
      </c>
      <c r="J13" s="5" t="s">
        <v>395</v>
      </c>
      <c r="K13" s="5"/>
      <c r="L13" s="5"/>
      <c r="M13" s="5"/>
      <c r="N13" s="5"/>
      <c r="O13" s="5"/>
      <c r="P13" s="5"/>
    </row>
    <row r="14" spans="1:16" ht="15.75">
      <c r="A14" s="5"/>
      <c r="B14" s="5"/>
      <c r="C14" s="5"/>
      <c r="D14" s="5"/>
      <c r="E14" s="5"/>
      <c r="F14" s="5"/>
      <c r="G14" s="5"/>
      <c r="H14" s="5"/>
      <c r="I14" s="22" t="s">
        <v>361</v>
      </c>
      <c r="J14" s="5" t="str">
        <f>CONCATENATE(ROUND(Source!F72,3)," чел.-ч.")</f>
        <v>557,623 чел.-ч.</v>
      </c>
      <c r="K14" s="5"/>
      <c r="L14" s="5"/>
      <c r="M14" s="5"/>
      <c r="N14" s="5"/>
      <c r="O14" s="5"/>
      <c r="P14" s="5"/>
    </row>
    <row r="15" spans="1:16" ht="15.75">
      <c r="A15" s="5" t="str">
        <f>IF(AND(Source!P12&lt;&gt;0,Source!Q12&lt;&gt;0),CONCATENATE("Составлена в ценах ",Source!P12," года"),IF(Source!AF12=0,"Составлена в текущих ценах",CONCATENATE("Составлена в ценах ",Source!AF12," года")))</f>
        <v>Составлена в текущих ценах</v>
      </c>
      <c r="B15" s="5"/>
      <c r="C15" s="5"/>
      <c r="D15" s="5"/>
      <c r="E15" s="5"/>
      <c r="F15" s="5"/>
      <c r="G15" s="5"/>
      <c r="H15" s="5"/>
      <c r="I15" s="22" t="s">
        <v>362</v>
      </c>
      <c r="J15" s="5" t="str">
        <f>CONCATENATE(ROUND(Source!F83/1000,3)," тыс. руб.")</f>
        <v>46,32 тыс. руб.</v>
      </c>
      <c r="K15" s="5"/>
      <c r="L15" s="5"/>
      <c r="M15" s="5"/>
      <c r="N15" s="5"/>
      <c r="O15" s="5"/>
      <c r="P15" s="5"/>
    </row>
    <row r="16" spans="1:16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.75">
      <c r="A17" s="51" t="s">
        <v>363</v>
      </c>
      <c r="B17" s="51" t="s">
        <v>364</v>
      </c>
      <c r="C17" s="51" t="s">
        <v>365</v>
      </c>
      <c r="D17" s="51" t="s">
        <v>366</v>
      </c>
      <c r="E17" s="51" t="s">
        <v>367</v>
      </c>
      <c r="F17" s="51"/>
      <c r="G17" s="51" t="s">
        <v>368</v>
      </c>
      <c r="H17" s="51"/>
      <c r="I17" s="51"/>
      <c r="J17" s="51" t="s">
        <v>369</v>
      </c>
      <c r="K17" s="51"/>
      <c r="L17" s="5"/>
      <c r="M17" s="5"/>
      <c r="N17" s="5"/>
      <c r="O17" s="5"/>
      <c r="P17" s="5"/>
    </row>
    <row r="18" spans="1:16" ht="15.75">
      <c r="A18" s="51"/>
      <c r="B18" s="51"/>
      <c r="C18" s="51"/>
      <c r="D18" s="51"/>
      <c r="E18" s="51" t="s">
        <v>370</v>
      </c>
      <c r="F18" s="51" t="s">
        <v>371</v>
      </c>
      <c r="G18" s="51" t="s">
        <v>370</v>
      </c>
      <c r="H18" s="51" t="s">
        <v>372</v>
      </c>
      <c r="I18" s="51" t="s">
        <v>371</v>
      </c>
      <c r="J18" s="51" t="s">
        <v>373</v>
      </c>
      <c r="K18" s="51"/>
      <c r="L18" s="5"/>
      <c r="M18" s="5"/>
      <c r="N18" s="5"/>
      <c r="O18" s="5"/>
      <c r="P18" s="5"/>
    </row>
    <row r="19" spans="1:16" ht="15.75">
      <c r="A19" s="51"/>
      <c r="B19" s="51"/>
      <c r="C19" s="51"/>
      <c r="D19" s="51"/>
      <c r="E19" s="51"/>
      <c r="F19" s="51"/>
      <c r="G19" s="51"/>
      <c r="H19" s="51"/>
      <c r="I19" s="51"/>
      <c r="J19" s="51" t="s">
        <v>374</v>
      </c>
      <c r="K19" s="51"/>
      <c r="L19" s="5"/>
      <c r="M19" s="5"/>
      <c r="N19" s="5"/>
      <c r="O19" s="5"/>
      <c r="P19" s="5"/>
    </row>
    <row r="20" spans="1:16" ht="15.75">
      <c r="A20" s="51"/>
      <c r="B20" s="51"/>
      <c r="C20" s="51"/>
      <c r="D20" s="51"/>
      <c r="E20" s="51" t="s">
        <v>372</v>
      </c>
      <c r="F20" s="51" t="s">
        <v>375</v>
      </c>
      <c r="G20" s="51"/>
      <c r="H20" s="51"/>
      <c r="I20" s="51" t="s">
        <v>375</v>
      </c>
      <c r="J20" s="51" t="s">
        <v>376</v>
      </c>
      <c r="K20" s="51" t="s">
        <v>377</v>
      </c>
      <c r="L20" s="5"/>
      <c r="M20" s="5"/>
      <c r="N20" s="5"/>
      <c r="O20" s="5"/>
      <c r="P20" s="5"/>
    </row>
    <row r="21" spans="1:16" ht="15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"/>
      <c r="M21" s="5"/>
      <c r="N21" s="5"/>
      <c r="O21" s="5"/>
      <c r="P21" s="5"/>
    </row>
    <row r="22" spans="1:16" ht="15.75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10</v>
      </c>
      <c r="K22" s="23">
        <v>11</v>
      </c>
      <c r="L22" s="5"/>
      <c r="M22" s="5"/>
      <c r="N22" s="5"/>
      <c r="O22" s="5"/>
      <c r="P22" s="5"/>
    </row>
    <row r="23" spans="1:16" s="7" customFormat="1" ht="20.25">
      <c r="A23" s="24"/>
      <c r="B23" s="25"/>
      <c r="C23" s="26" t="s">
        <v>378</v>
      </c>
      <c r="D23" s="25" t="str">
        <f>Source!G20</f>
        <v>Ремонт системы теплоснабжения.</v>
      </c>
      <c r="E23" s="25"/>
      <c r="F23" s="25"/>
      <c r="G23" s="25"/>
      <c r="H23" s="25"/>
      <c r="I23" s="25"/>
      <c r="J23" s="25"/>
      <c r="K23" s="27"/>
      <c r="L23" s="25"/>
      <c r="M23" s="25"/>
      <c r="N23" s="25"/>
      <c r="O23" s="25"/>
      <c r="P23" s="25"/>
    </row>
    <row r="24" spans="1:16" ht="6" customHeight="1">
      <c r="A24" s="12"/>
      <c r="B24" s="5"/>
      <c r="C24" s="5"/>
      <c r="D24" s="5"/>
      <c r="E24" s="5"/>
      <c r="F24" s="5"/>
      <c r="G24" s="5"/>
      <c r="H24" s="5"/>
      <c r="I24" s="5"/>
      <c r="J24" s="5"/>
      <c r="K24" s="13"/>
      <c r="L24" s="5"/>
      <c r="M24" s="5"/>
      <c r="N24" s="5"/>
      <c r="O24" s="5"/>
      <c r="P24" s="5"/>
    </row>
    <row r="25" spans="1:16" ht="47.25">
      <c r="A25" s="28" t="str">
        <f>Source!E24</f>
        <v>1</v>
      </c>
      <c r="B25" s="29" t="str">
        <f>Source!F24</f>
        <v>65-1-1</v>
      </c>
      <c r="C25" s="29" t="str">
        <f>Source!G24</f>
        <v>Разборка трубопроводов из водогазопроводных труб диаметром до 32 мм</v>
      </c>
      <c r="D25" s="30">
        <f>ROUND(Source!I24,10)</f>
        <v>1.55</v>
      </c>
      <c r="E25" s="30">
        <f>IF(Source!AB24=0,"-",ROUND(Source!AB24,2))</f>
        <v>335.08</v>
      </c>
      <c r="F25" s="30">
        <f>IF(Source!AD24=0,"-",ROUND(Source!AD24,2))</f>
        <v>4.7</v>
      </c>
      <c r="G25" s="30">
        <f>IF(Source!O24=0,"-",ROUND(Source!O24,2))</f>
        <v>519.38</v>
      </c>
      <c r="H25" s="30">
        <f>IF(Source!S24=0,"-",ROUND(Source!S24,2))</f>
        <v>445.9</v>
      </c>
      <c r="I25" s="30">
        <f>IF(Source!Q24=0,"-",ROUND(Source!Q24,2))</f>
        <v>7.29</v>
      </c>
      <c r="J25" s="30">
        <f>IF(Source!AH24=0,"-",ROUND(Source!AH24,10))</f>
        <v>34.66</v>
      </c>
      <c r="K25" s="30">
        <f>IF(Source!U24=0,"-",ROUND(Source!U24,10))</f>
        <v>53.723</v>
      </c>
      <c r="L25" s="5"/>
      <c r="M25" s="5"/>
      <c r="N25" s="5"/>
      <c r="O25" s="5"/>
      <c r="P25" s="5"/>
    </row>
    <row r="26" spans="1:16" ht="15.75">
      <c r="A26" s="31"/>
      <c r="B26" s="31"/>
      <c r="C26" s="32" t="str">
        <f>Source!H24</f>
        <v>100 м</v>
      </c>
      <c r="D26" s="33"/>
      <c r="E26" s="33">
        <f>IF(Source!AF24=0,"-",ROUND(Source!AF24,2))</f>
        <v>287.68</v>
      </c>
      <c r="F26" s="33">
        <f>IF(Source!AE24=0,"-",ROUND(Source!AE24,2))</f>
        <v>1.18</v>
      </c>
      <c r="G26" s="33"/>
      <c r="H26" s="33"/>
      <c r="I26" s="33">
        <f>IF(Source!R24=0,"-",ROUND(Source!R24,2))</f>
        <v>1.83</v>
      </c>
      <c r="J26" s="33">
        <f>IF(Source!AI24=0,"-",ROUND(Source!AI24,10))</f>
        <v>0.1</v>
      </c>
      <c r="K26" s="33">
        <f>IF(Source!V24=0,"-",ROUND(Source!V24,10))</f>
        <v>0.155</v>
      </c>
      <c r="L26" s="5"/>
      <c r="M26" s="5"/>
      <c r="N26" s="5"/>
      <c r="O26" s="5"/>
      <c r="P26" s="5"/>
    </row>
    <row r="27" spans="1:16" ht="94.5">
      <c r="A27" s="28" t="str">
        <f>Source!E25</f>
        <v>2</v>
      </c>
      <c r="B27" s="29" t="str">
        <f>CONCATENATE(Source!F25,"   K=(ЭММ,ЗПМ,ТЗМ))*1,25, (ОЗП,ТЗ))*1,15")</f>
        <v>16-02-001-5   K=(ЭММ,ЗПМ,ТЗМ))*1,25, (ОЗП,ТЗ))*1,15</v>
      </c>
      <c r="C27" s="29" t="str">
        <f>Source!G25</f>
        <v>Прокладка трубопроводов отопления из стальных водогазопроводных неоцинкованных труб диаметром 40 мм</v>
      </c>
      <c r="D27" s="30">
        <f>ROUND(Source!I25,10)</f>
        <v>1.55</v>
      </c>
      <c r="E27" s="30">
        <f>IF(Source!AB25=0,"-",ROUND(Source!AB25,2))</f>
        <v>5014.16</v>
      </c>
      <c r="F27" s="30">
        <f>IF(Source!AD25=0,"-",ROUND(Source!AD25,2))</f>
        <v>50.54</v>
      </c>
      <c r="G27" s="30">
        <f>IF(Source!O25=0,"-",ROUND(Source!O25,2))</f>
        <v>7771.95</v>
      </c>
      <c r="H27" s="30">
        <f>IF(Source!S25=0,"-",ROUND(Source!S25,2))</f>
        <v>564.77</v>
      </c>
      <c r="I27" s="30">
        <f>IF(Source!Q25=0,"-",ROUND(Source!Q25,2))</f>
        <v>78.33</v>
      </c>
      <c r="J27" s="30">
        <f>IF(Source!AH25=0,"-",ROUND(Source!AH25,10))</f>
        <v>37.9155</v>
      </c>
      <c r="K27" s="30">
        <f>IF(Source!U25=0,"-",ROUND(Source!U25,10))</f>
        <v>58.769025</v>
      </c>
      <c r="L27" s="5"/>
      <c r="M27" s="5"/>
      <c r="N27" s="5"/>
      <c r="O27" s="5"/>
      <c r="P27" s="5"/>
    </row>
    <row r="28" spans="1:16" ht="15.75">
      <c r="A28" s="31"/>
      <c r="B28" s="31"/>
      <c r="C28" s="32" t="str">
        <f>Source!H25</f>
        <v>100 м</v>
      </c>
      <c r="D28" s="33"/>
      <c r="E28" s="33">
        <f>IF(Source!AF25=0,"-",ROUND(Source!AF25,2))</f>
        <v>364.37</v>
      </c>
      <c r="F28" s="33">
        <f>IF(Source!AE25=0,"-",ROUND(Source!AE25,2))</f>
        <v>7.38</v>
      </c>
      <c r="G28" s="33"/>
      <c r="H28" s="33"/>
      <c r="I28" s="33">
        <f>IF(Source!R25=0,"-",ROUND(Source!R25,2))</f>
        <v>11.43</v>
      </c>
      <c r="J28" s="33">
        <f>IF(Source!AI25=0,"-",ROUND(Source!AI25,10))</f>
        <v>0.625</v>
      </c>
      <c r="K28" s="33">
        <f>IF(Source!V25=0,"-",ROUND(Source!V25,10))</f>
        <v>0.96875</v>
      </c>
      <c r="L28" s="5"/>
      <c r="M28" s="5"/>
      <c r="N28" s="5"/>
      <c r="O28" s="5"/>
      <c r="P28" s="5"/>
    </row>
    <row r="29" spans="1:16" ht="47.25">
      <c r="A29" s="28" t="str">
        <f>Source!E26</f>
        <v>2,1</v>
      </c>
      <c r="B29" s="29" t="str">
        <f>Source!F26</f>
        <v>300-1224</v>
      </c>
      <c r="C29" s="29" t="str">
        <f>Source!G26</f>
        <v>Крепления для трубопроводов: кронштейны, планки, хомуты</v>
      </c>
      <c r="D29" s="30">
        <f>ROUND(Source!I26,10)</f>
        <v>15.5</v>
      </c>
      <c r="E29" s="30">
        <f>IF(Source!AB26=0,"",ROUND(Source!AB26,2))</f>
        <v>14.17</v>
      </c>
      <c r="F29" s="30">
        <f>IF(Source!AD26=0,"",ROUND(Source!AD26,2))</f>
      </c>
      <c r="G29" s="30">
        <f>IF(Source!O26=0,"",ROUND(Source!O26,2))</f>
        <v>219.64</v>
      </c>
      <c r="H29" s="30">
        <f>IF(Source!S26=0,"",ROUND(Source!S26,2))</f>
      </c>
      <c r="I29" s="30">
        <f>IF(Source!Q26=0,"",ROUND(Source!Q26,2))</f>
      </c>
      <c r="J29" s="30">
        <f>IF(Source!AH26=0,"",ROUND(Source!AH26,10))</f>
      </c>
      <c r="K29" s="30">
        <f>IF(Source!U26=0,"",ROUND(Source!U26,10))</f>
      </c>
      <c r="L29" s="5"/>
      <c r="M29" s="5"/>
      <c r="N29" s="5"/>
      <c r="O29" s="5"/>
      <c r="P29" s="5"/>
    </row>
    <row r="30" spans="1:16" ht="15.75">
      <c r="A30" s="31"/>
      <c r="B30" s="31"/>
      <c r="C30" s="32" t="str">
        <f>Source!H26</f>
        <v>кг</v>
      </c>
      <c r="D30" s="33"/>
      <c r="E30" s="33">
        <f>IF(Source!AF26=0,"",ROUND(Source!AF26,2))</f>
      </c>
      <c r="F30" s="33">
        <f>IF(Source!AE26=0,"",ROUND(Source!AE26,2))</f>
      </c>
      <c r="G30" s="33"/>
      <c r="H30" s="33"/>
      <c r="I30" s="33">
        <f>IF(Source!R26=0,"",ROUND(Source!R26,2))</f>
      </c>
      <c r="J30" s="33">
        <f>IF(Source!AI26=0,"",ROUND(Source!AI26,10))</f>
      </c>
      <c r="K30" s="33">
        <f>IF(Source!V26=0,"",ROUND(Source!V26,10))</f>
      </c>
      <c r="L30" s="5"/>
      <c r="M30" s="5"/>
      <c r="N30" s="5"/>
      <c r="O30" s="5"/>
      <c r="P30" s="5"/>
    </row>
    <row r="31" spans="1:16" ht="110.25">
      <c r="A31" s="28" t="str">
        <f>Source!E27</f>
        <v>2,2</v>
      </c>
      <c r="B31" s="29" t="str">
        <f>CONCATENATE(Source!F27,"   K=(ЭММ,ЗПМ,ТЗМ))*1,25, (ОЗП,ТЗ))*1,15")</f>
        <v>300-0885   K=(ЭММ,ЗПМ,ТЗМ))*1,25, (ОЗП,ТЗ))*1,15</v>
      </c>
      <c r="C31" s="29" t="str">
        <f>Source!G27</f>
        <v>Узлы укрупненные монтажные (трубопроводы) из стальных водо-газопроводных неоцинкованных труб с гильзами для систем отопления, диаметром 40 мм</v>
      </c>
      <c r="D31" s="30">
        <f>ROUND(Source!I27,10)</f>
        <v>-155</v>
      </c>
      <c r="E31" s="30">
        <f>IF(Source!AB27=0,"",ROUND(Source!AB27,2))</f>
        <v>45.64</v>
      </c>
      <c r="F31" s="30">
        <f>IF(Source!AD27=0,"",ROUND(Source!AD27,2))</f>
      </c>
      <c r="G31" s="30">
        <f>IF(Source!O27=0,"",ROUND(Source!O27,2))</f>
        <v>-7074.2</v>
      </c>
      <c r="H31" s="30">
        <f>IF(Source!S27=0,"",ROUND(Source!S27,2))</f>
      </c>
      <c r="I31" s="30">
        <f>IF(Source!Q27=0,"",ROUND(Source!Q27,2))</f>
      </c>
      <c r="J31" s="30">
        <f>IF(Source!AH27=0,"",ROUND(Source!AH27,10))</f>
      </c>
      <c r="K31" s="30">
        <f>IF(Source!U27=0,"",ROUND(Source!U27,10))</f>
        <v>0</v>
      </c>
      <c r="L31" s="5"/>
      <c r="M31" s="5"/>
      <c r="N31" s="5"/>
      <c r="O31" s="5"/>
      <c r="P31" s="5"/>
    </row>
    <row r="32" spans="1:16" ht="15.75">
      <c r="A32" s="31"/>
      <c r="B32" s="31"/>
      <c r="C32" s="32" t="str">
        <f>Source!H27</f>
        <v>м</v>
      </c>
      <c r="D32" s="33"/>
      <c r="E32" s="33">
        <f>IF(Source!AF27=0,"",ROUND(Source!AF27,2))</f>
      </c>
      <c r="F32" s="33">
        <f>IF(Source!AE27=0,"",ROUND(Source!AE27,2))</f>
      </c>
      <c r="G32" s="33"/>
      <c r="H32" s="33"/>
      <c r="I32" s="33">
        <f>IF(Source!R27=0,"",ROUND(Source!R27,2))</f>
      </c>
      <c r="J32" s="33">
        <f>IF(Source!AI27=0,"",ROUND(Source!AI27,10))</f>
      </c>
      <c r="K32" s="33">
        <f>IF(Source!V27=0,"",ROUND(Source!V27,10))</f>
        <v>0</v>
      </c>
      <c r="L32" s="5"/>
      <c r="M32" s="5"/>
      <c r="N32" s="5"/>
      <c r="O32" s="5"/>
      <c r="P32" s="5"/>
    </row>
    <row r="33" spans="1:16" ht="47.25">
      <c r="A33" s="28" t="str">
        <f>Source!E28</f>
        <v>2,3</v>
      </c>
      <c r="B33" s="29" t="str">
        <f>Source!F28</f>
        <v>прайс-лист</v>
      </c>
      <c r="C33" s="29" t="str">
        <f>Source!G28</f>
        <v>Трубопроводы из стальных неоцинкованных труб диаметром 40 мм.</v>
      </c>
      <c r="D33" s="30">
        <f>ROUND(Source!I28,10)</f>
        <v>155</v>
      </c>
      <c r="E33" s="30">
        <f>IF(Source!AB28=0,"",ROUND(Source!AB28,2))</f>
        <v>22.42</v>
      </c>
      <c r="F33" s="30">
        <f>IF(Source!AD28=0,"",ROUND(Source!AD28,2))</f>
      </c>
      <c r="G33" s="30">
        <f>IF(Source!O28=0,"",ROUND(Source!O28,2))</f>
        <v>3475.1</v>
      </c>
      <c r="H33" s="30">
        <f>IF(Source!S28=0,"",ROUND(Source!S28,2))</f>
      </c>
      <c r="I33" s="30">
        <f>IF(Source!Q28=0,"",ROUND(Source!Q28,2))</f>
      </c>
      <c r="J33" s="30">
        <f>IF(Source!AH28=0,"",ROUND(Source!AH28,10))</f>
      </c>
      <c r="K33" s="30">
        <f>IF(Source!U28=0,"",ROUND(Source!U28,10))</f>
      </c>
      <c r="L33" s="5"/>
      <c r="M33" s="5"/>
      <c r="N33" s="5"/>
      <c r="O33" s="5"/>
      <c r="P33" s="5"/>
    </row>
    <row r="34" spans="1:16" ht="15.75">
      <c r="A34" s="31"/>
      <c r="B34" s="31"/>
      <c r="C34" s="32" t="str">
        <f>Source!H28</f>
        <v>м</v>
      </c>
      <c r="D34" s="33"/>
      <c r="E34" s="33">
        <f>IF(Source!AF28=0,"",ROUND(Source!AF28,2))</f>
      </c>
      <c r="F34" s="33">
        <f>IF(Source!AE28=0,"",ROUND(Source!AE28,2))</f>
      </c>
      <c r="G34" s="33"/>
      <c r="H34" s="33"/>
      <c r="I34" s="33">
        <f>IF(Source!R28=0,"",ROUND(Source!R28,2))</f>
      </c>
      <c r="J34" s="33">
        <f>IF(Source!AI28=0,"",ROUND(Source!AI28,10))</f>
      </c>
      <c r="K34" s="33">
        <f>IF(Source!V28=0,"",ROUND(Source!V28,10))</f>
      </c>
      <c r="L34" s="5"/>
      <c r="M34" s="5"/>
      <c r="N34" s="5"/>
      <c r="O34" s="5"/>
      <c r="P34" s="5"/>
    </row>
    <row r="35" spans="1:16" ht="94.5">
      <c r="A35" s="28" t="str">
        <f>Source!E29</f>
        <v>3</v>
      </c>
      <c r="B35" s="29" t="str">
        <f>CONCATENATE(Source!F29,"   K=(ЭММ,ЗПМ,ТЗМ))*1,25, (ОЗП,ТЗ))*1,15")</f>
        <v>16-07-003-5   K=(ЭММ,ЗПМ,ТЗМ))*1,25, (ОЗП,ТЗ))*1,15</v>
      </c>
      <c r="C35" s="29" t="str">
        <f>Source!G29</f>
        <v>Врезки в действующие внутренние сети трубопроводов отопления и водоснабжения диаметром 40 мм</v>
      </c>
      <c r="D35" s="30">
        <f>ROUND(Source!I29,10)</f>
        <v>2</v>
      </c>
      <c r="E35" s="30">
        <f>IF(Source!AB29=0,"-",ROUND(Source!AB29,2))</f>
        <v>72.39</v>
      </c>
      <c r="F35" s="30">
        <f>IF(Source!AD29=0,"-",ROUND(Source!AD29,2))</f>
        <v>2.86</v>
      </c>
      <c r="G35" s="30">
        <f>IF(Source!O29=0,"-",ROUND(Source!O29,2))</f>
        <v>144.79</v>
      </c>
      <c r="H35" s="30">
        <f>IF(Source!S29=0,"-",ROUND(Source!S29,2))</f>
        <v>101.66</v>
      </c>
      <c r="I35" s="30">
        <f>IF(Source!Q29=0,"-",ROUND(Source!Q29,2))</f>
        <v>5.73</v>
      </c>
      <c r="J35" s="30">
        <f>IF(Source!AH29=0,"-",ROUND(Source!AH29,10))</f>
        <v>5.129</v>
      </c>
      <c r="K35" s="30">
        <f>IF(Source!U29=0,"-",ROUND(Source!U29,10))</f>
        <v>10.258</v>
      </c>
      <c r="L35" s="5"/>
      <c r="M35" s="5"/>
      <c r="N35" s="5"/>
      <c r="O35" s="5"/>
      <c r="P35" s="5"/>
    </row>
    <row r="36" spans="1:16" ht="15.75">
      <c r="A36" s="31"/>
      <c r="B36" s="31"/>
      <c r="C36" s="32" t="str">
        <f>Source!H29</f>
        <v>врезка</v>
      </c>
      <c r="D36" s="33"/>
      <c r="E36" s="33">
        <f>IF(Source!AF29=0,"-",ROUND(Source!AF29,2))</f>
        <v>50.83</v>
      </c>
      <c r="F36" s="33">
        <f>IF(Source!AE29=0,"-",ROUND(Source!AE29,2))</f>
        <v>0.15</v>
      </c>
      <c r="G36" s="33"/>
      <c r="H36" s="33"/>
      <c r="I36" s="33">
        <f>IF(Source!R29=0,"-",ROUND(Source!R29,2))</f>
        <v>0.3</v>
      </c>
      <c r="J36" s="33">
        <f>IF(Source!AI29=0,"-",ROUND(Source!AI29,10))</f>
        <v>0.0125</v>
      </c>
      <c r="K36" s="33">
        <f>IF(Source!V29=0,"-",ROUND(Source!V29,10))</f>
        <v>0.025</v>
      </c>
      <c r="L36" s="5"/>
      <c r="M36" s="5"/>
      <c r="N36" s="5"/>
      <c r="O36" s="5"/>
      <c r="P36" s="5"/>
    </row>
    <row r="37" spans="1:16" ht="94.5">
      <c r="A37" s="28" t="str">
        <f>Source!E30</f>
        <v>4</v>
      </c>
      <c r="B37" s="29" t="str">
        <f>CONCATENATE(Source!F30,"   K=(ЭММ,ЗПМ,ТЗМ))*1,25, (ОЗП,ТЗ))*1,15")</f>
        <v>16-07-003-3   K=(ЭММ,ЗПМ,ТЗМ))*1,25, (ОЗП,ТЗ))*1,15</v>
      </c>
      <c r="C37" s="29" t="str">
        <f>Source!G30</f>
        <v>Врезки в действующие внутренние сети трубопроводов отопления и водоснабжения диаметром 25 мм</v>
      </c>
      <c r="D37" s="30">
        <f>ROUND(Source!I30,10)</f>
        <v>38</v>
      </c>
      <c r="E37" s="30">
        <f>IF(Source!AB30=0,"-",ROUND(Source!AB30,2))</f>
        <v>66.1</v>
      </c>
      <c r="F37" s="30">
        <f>IF(Source!AD30=0,"-",ROUND(Source!AD30,2))</f>
        <v>2.86</v>
      </c>
      <c r="G37" s="30">
        <f>IF(Source!O30=0,"-",ROUND(Source!O30,2))</f>
        <v>2511.9</v>
      </c>
      <c r="H37" s="30">
        <f>IF(Source!S30=0,"-",ROUND(Source!S30,2))</f>
        <v>1931.54</v>
      </c>
      <c r="I37" s="30">
        <f>IF(Source!Q30=0,"-",ROUND(Source!Q30,2))</f>
        <v>108.78</v>
      </c>
      <c r="J37" s="30">
        <f>IF(Source!AH30=0,"-",ROUND(Source!AH30,10))</f>
        <v>5.129</v>
      </c>
      <c r="K37" s="30">
        <f>IF(Source!U30=0,"-",ROUND(Source!U30,10))</f>
        <v>194.902</v>
      </c>
      <c r="L37" s="5"/>
      <c r="M37" s="5"/>
      <c r="N37" s="5"/>
      <c r="O37" s="5"/>
      <c r="P37" s="5"/>
    </row>
    <row r="38" spans="1:16" ht="15.75">
      <c r="A38" s="31"/>
      <c r="B38" s="31"/>
      <c r="C38" s="32" t="str">
        <f>Source!H30</f>
        <v>врезка</v>
      </c>
      <c r="D38" s="33"/>
      <c r="E38" s="33">
        <f>IF(Source!AF30=0,"-",ROUND(Source!AF30,2))</f>
        <v>50.83</v>
      </c>
      <c r="F38" s="33">
        <f>IF(Source!AE30=0,"-",ROUND(Source!AE30,2))</f>
        <v>0.15</v>
      </c>
      <c r="G38" s="33"/>
      <c r="H38" s="33"/>
      <c r="I38" s="33">
        <f>IF(Source!R30=0,"-",ROUND(Source!R30,2))</f>
        <v>5.7</v>
      </c>
      <c r="J38" s="33">
        <f>IF(Source!AI30=0,"-",ROUND(Source!AI30,10))</f>
        <v>0.0125</v>
      </c>
      <c r="K38" s="33">
        <f>IF(Source!V30=0,"-",ROUND(Source!V30,10))</f>
        <v>0.475</v>
      </c>
      <c r="L38" s="5"/>
      <c r="M38" s="5"/>
      <c r="N38" s="5"/>
      <c r="O38" s="5"/>
      <c r="P38" s="5"/>
    </row>
    <row r="39" spans="1:16" ht="94.5">
      <c r="A39" s="28" t="str">
        <f>Source!E31</f>
        <v>5</v>
      </c>
      <c r="B39" s="29" t="str">
        <f>CONCATENATE(Source!F31,"   K=(ЭММ,ЗПМ,ТЗМ))*1,25, (ОЗП,ТЗ))*1,15")</f>
        <v>18-06-007-3   K=(ЭММ,ЗПМ,ТЗМ))*1,25, (ОЗП,ТЗ))*1,15</v>
      </c>
      <c r="C39" s="29" t="str">
        <f>Source!G31</f>
        <v>Установка фильтров диаметром 40 мм</v>
      </c>
      <c r="D39" s="30">
        <f>ROUND(Source!I31,10)</f>
        <v>0.2</v>
      </c>
      <c r="E39" s="30">
        <f>IF(Source!AB31=0,"-",ROUND(Source!AB31,2))</f>
        <v>3251.29</v>
      </c>
      <c r="F39" s="30">
        <f>IF(Source!AD31=0,"-",ROUND(Source!AD31,2))</f>
        <v>54.74</v>
      </c>
      <c r="G39" s="30">
        <f>IF(Source!O31=0,"-",ROUND(Source!O31,2))</f>
        <v>650.26</v>
      </c>
      <c r="H39" s="30">
        <f>IF(Source!S31=0,"-",ROUND(Source!S31,2))</f>
        <v>21.17</v>
      </c>
      <c r="I39" s="30">
        <f>IF(Source!Q31=0,"-",ROUND(Source!Q31,2))</f>
        <v>10.95</v>
      </c>
      <c r="J39" s="30">
        <f>IF(Source!AH31=0,"-",ROUND(Source!AH31,10))</f>
        <v>11.408</v>
      </c>
      <c r="K39" s="30">
        <f>IF(Source!U31=0,"-",ROUND(Source!U31,10))</f>
        <v>2.2816</v>
      </c>
      <c r="L39" s="5"/>
      <c r="M39" s="5"/>
      <c r="N39" s="5"/>
      <c r="O39" s="5"/>
      <c r="P39" s="5"/>
    </row>
    <row r="40" spans="1:16" ht="15.75">
      <c r="A40" s="31"/>
      <c r="B40" s="31"/>
      <c r="C40" s="32" t="str">
        <f>Source!H31</f>
        <v>10 шт.</v>
      </c>
      <c r="D40" s="33"/>
      <c r="E40" s="33">
        <f>IF(Source!AF31=0,"-",ROUND(Source!AF31,2))</f>
        <v>105.87</v>
      </c>
      <c r="F40" s="33">
        <f>IF(Source!AE31=0,"-",ROUND(Source!AE31,2))</f>
        <v>7.53</v>
      </c>
      <c r="G40" s="33"/>
      <c r="H40" s="33"/>
      <c r="I40" s="33">
        <f>IF(Source!R31=0,"-",ROUND(Source!R31,2))</f>
        <v>1.51</v>
      </c>
      <c r="J40" s="33">
        <f>IF(Source!AI31=0,"-",ROUND(Source!AI31,10))</f>
        <v>0.6375</v>
      </c>
      <c r="K40" s="33">
        <f>IF(Source!V31=0,"-",ROUND(Source!V31,10))</f>
        <v>0.1275</v>
      </c>
      <c r="L40" s="5"/>
      <c r="M40" s="5"/>
      <c r="N40" s="5"/>
      <c r="O40" s="5"/>
      <c r="P40" s="5"/>
    </row>
    <row r="41" spans="1:16" ht="94.5">
      <c r="A41" s="28" t="str">
        <f>Source!E32</f>
        <v>6</v>
      </c>
      <c r="B41" s="29" t="str">
        <f>CONCATENATE(Source!F32,"   K=(ЭММ,ЗПМ,ТЗМ))*1,25, (ОЗП,ТЗ))*1,15")</f>
        <v>16-05-001-2   K=(ЭММ,ЗПМ,ТЗМ))*1,25, (ОЗП,ТЗ))*1,15</v>
      </c>
      <c r="C41" s="29" t="str">
        <f>Source!G32</f>
        <v>Установка вентилей отсечных диаметром 40 мм</v>
      </c>
      <c r="D41" s="30">
        <f>ROUND(Source!I32,10)</f>
        <v>2</v>
      </c>
      <c r="E41" s="30">
        <f>IF(Source!AB32=0,"-",ROUND(Source!AB32,2))</f>
        <v>58.73</v>
      </c>
      <c r="F41" s="30">
        <f>IF(Source!AD32=0,"-",ROUND(Source!AD32,2))</f>
        <v>2.81</v>
      </c>
      <c r="G41" s="30">
        <f>IF(Source!O32=0,"-",ROUND(Source!O32,2))</f>
        <v>117.47</v>
      </c>
      <c r="H41" s="30">
        <f>IF(Source!S32=0,"-",ROUND(Source!S32,2))</f>
        <v>30.66</v>
      </c>
      <c r="I41" s="30">
        <f>IF(Source!Q32=0,"-",ROUND(Source!Q32,2))</f>
        <v>5.63</v>
      </c>
      <c r="J41" s="30">
        <f>IF(Source!AH32=0,"-",ROUND(Source!AH32,10))</f>
        <v>1.6905</v>
      </c>
      <c r="K41" s="30">
        <f>IF(Source!U32=0,"-",ROUND(Source!U32,10))</f>
        <v>3.381</v>
      </c>
      <c r="L41" s="5"/>
      <c r="M41" s="5"/>
      <c r="N41" s="5"/>
      <c r="O41" s="5"/>
      <c r="P41" s="5"/>
    </row>
    <row r="42" spans="1:16" ht="15.75">
      <c r="A42" s="31"/>
      <c r="B42" s="31"/>
      <c r="C42" s="32" t="str">
        <f>Source!H32</f>
        <v>шт.</v>
      </c>
      <c r="D42" s="33"/>
      <c r="E42" s="33">
        <f>IF(Source!AF32=0,"-",ROUND(Source!AF32,2))</f>
        <v>15.33</v>
      </c>
      <c r="F42" s="33">
        <f>IF(Source!AE32=0,"-",ROUND(Source!AE32,2))</f>
        <v>0.3</v>
      </c>
      <c r="G42" s="33"/>
      <c r="H42" s="33"/>
      <c r="I42" s="33">
        <f>IF(Source!R32=0,"-",ROUND(Source!R32,2))</f>
        <v>0.6</v>
      </c>
      <c r="J42" s="33">
        <f>IF(Source!AI32=0,"-",ROUND(Source!AI32,10))</f>
        <v>0.025</v>
      </c>
      <c r="K42" s="33">
        <f>IF(Source!V32=0,"-",ROUND(Source!V32,10))</f>
        <v>0.05</v>
      </c>
      <c r="L42" s="5"/>
      <c r="M42" s="5"/>
      <c r="N42" s="5"/>
      <c r="O42" s="5"/>
      <c r="P42" s="5"/>
    </row>
    <row r="43" spans="1:16" ht="31.5">
      <c r="A43" s="28" t="str">
        <f>Source!E33</f>
        <v>6,1</v>
      </c>
      <c r="B43" s="29" t="str">
        <f>Source!F33</f>
        <v>прайс-лист</v>
      </c>
      <c r="C43" s="29" t="str">
        <f>Source!G33</f>
        <v>Вентиль отсечной диаметром 40 мм.</v>
      </c>
      <c r="D43" s="30">
        <f>ROUND(Source!I33,10)</f>
        <v>2</v>
      </c>
      <c r="E43" s="30">
        <f>IF(Source!AB33=0,"",ROUND(Source!AB33,2))</f>
        <v>90.01</v>
      </c>
      <c r="F43" s="30">
        <f>IF(Source!AD33=0,"",ROUND(Source!AD33,2))</f>
      </c>
      <c r="G43" s="30">
        <f>IF(Source!O33=0,"",ROUND(Source!O33,2))</f>
        <v>180.02</v>
      </c>
      <c r="H43" s="30">
        <f>IF(Source!S33=0,"",ROUND(Source!S33,2))</f>
      </c>
      <c r="I43" s="30">
        <f>IF(Source!Q33=0,"",ROUND(Source!Q33,2))</f>
      </c>
      <c r="J43" s="30">
        <f>IF(Source!AH33=0,"",ROUND(Source!AH33,10))</f>
      </c>
      <c r="K43" s="30">
        <f>IF(Source!U33=0,"",ROUND(Source!U33,10))</f>
      </c>
      <c r="L43" s="5"/>
      <c r="M43" s="5"/>
      <c r="N43" s="5"/>
      <c r="O43" s="5"/>
      <c r="P43" s="5"/>
    </row>
    <row r="44" spans="1:16" ht="15.75">
      <c r="A44" s="31"/>
      <c r="B44" s="31"/>
      <c r="C44" s="32" t="str">
        <f>Source!H33</f>
        <v>шт.</v>
      </c>
      <c r="D44" s="33"/>
      <c r="E44" s="33">
        <f>IF(Source!AF33=0,"",ROUND(Source!AF33,2))</f>
      </c>
      <c r="F44" s="33">
        <f>IF(Source!AE33=0,"",ROUND(Source!AE33,2))</f>
      </c>
      <c r="G44" s="33"/>
      <c r="H44" s="33"/>
      <c r="I44" s="33">
        <f>IF(Source!R33=0,"",ROUND(Source!R33,2))</f>
      </c>
      <c r="J44" s="33">
        <f>IF(Source!AI33=0,"",ROUND(Source!AI33,10))</f>
      </c>
      <c r="K44" s="33">
        <f>IF(Source!V33=0,"",ROUND(Source!V33,10))</f>
      </c>
      <c r="L44" s="5"/>
      <c r="M44" s="5"/>
      <c r="N44" s="5"/>
      <c r="O44" s="5"/>
      <c r="P44" s="5"/>
    </row>
    <row r="45" spans="1:16" ht="94.5">
      <c r="A45" s="28" t="str">
        <f>Source!E34</f>
        <v>7</v>
      </c>
      <c r="B45" s="29" t="str">
        <f>CONCATENATE(Source!F34,"   K=(ЭММ,ЗПМ,ТЗМ))*1,25, (ОЗП,ТЗ))*1,15")</f>
        <v>16-05-001-1   K=(ЭММ,ЗПМ,ТЗМ))*1,25, (ОЗП,ТЗ))*1,15</v>
      </c>
      <c r="C45" s="29" t="str">
        <f>Source!G34</f>
        <v>Установка сбросников из вентилей диаметром 15 мм с короткой ресьбой.</v>
      </c>
      <c r="D45" s="30">
        <f>ROUND(Source!I34,10)</f>
        <v>2</v>
      </c>
      <c r="E45" s="30">
        <f>IF(Source!AB34=0,"-",ROUND(Source!AB34,2))</f>
        <v>62.13</v>
      </c>
      <c r="F45" s="30">
        <f>IF(Source!AD34=0,"-",ROUND(Source!AD34,2))</f>
        <v>2.05</v>
      </c>
      <c r="G45" s="30">
        <f>IF(Source!O34=0,"-",ROUND(Source!O34,2))</f>
        <v>124.26</v>
      </c>
      <c r="H45" s="30">
        <f>IF(Source!S34=0,"-",ROUND(Source!S34,2))</f>
        <v>30.66</v>
      </c>
      <c r="I45" s="30">
        <f>IF(Source!Q34=0,"-",ROUND(Source!Q34,2))</f>
        <v>4.1</v>
      </c>
      <c r="J45" s="30">
        <f>IF(Source!AH34=0,"-",ROUND(Source!AH34,10))</f>
        <v>1.6905</v>
      </c>
      <c r="K45" s="30">
        <f>IF(Source!U34=0,"-",ROUND(Source!U34,10))</f>
        <v>3.381</v>
      </c>
      <c r="L45" s="5"/>
      <c r="M45" s="5"/>
      <c r="N45" s="5"/>
      <c r="O45" s="5"/>
      <c r="P45" s="5"/>
    </row>
    <row r="46" spans="1:16" ht="15.75">
      <c r="A46" s="31"/>
      <c r="B46" s="31"/>
      <c r="C46" s="32" t="str">
        <f>Source!H34</f>
        <v>шт.</v>
      </c>
      <c r="D46" s="33"/>
      <c r="E46" s="33">
        <f>IF(Source!AF34=0,"-",ROUND(Source!AF34,2))</f>
        <v>15.33</v>
      </c>
      <c r="F46" s="33">
        <f>IF(Source!AE34=0,"-",ROUND(Source!AE34,2))</f>
        <v>0.15</v>
      </c>
      <c r="G46" s="33"/>
      <c r="H46" s="33"/>
      <c r="I46" s="33">
        <f>IF(Source!R34=0,"-",ROUND(Source!R34,2))</f>
        <v>0.3</v>
      </c>
      <c r="J46" s="33">
        <f>IF(Source!AI34=0,"-",ROUND(Source!AI34,10))</f>
        <v>0.0125</v>
      </c>
      <c r="K46" s="33">
        <f>IF(Source!V34=0,"-",ROUND(Source!V34,10))</f>
        <v>0.025</v>
      </c>
      <c r="L46" s="5"/>
      <c r="M46" s="5"/>
      <c r="N46" s="5"/>
      <c r="O46" s="5"/>
      <c r="P46" s="5"/>
    </row>
    <row r="47" spans="1:16" ht="15.75">
      <c r="A47" s="28" t="str">
        <f>Source!E35</f>
        <v>7,1</v>
      </c>
      <c r="B47" s="29" t="str">
        <f>Source!F35</f>
        <v>прайс-лист</v>
      </c>
      <c r="C47" s="29" t="str">
        <f>Source!G35</f>
        <v>Вентиль диаметром 15 мм.</v>
      </c>
      <c r="D47" s="30">
        <f>ROUND(Source!I35,10)</f>
        <v>2</v>
      </c>
      <c r="E47" s="30">
        <f>IF(Source!AB35=0,"",ROUND(Source!AB35,2))</f>
        <v>13.76</v>
      </c>
      <c r="F47" s="30">
        <f>IF(Source!AD35=0,"",ROUND(Source!AD35,2))</f>
      </c>
      <c r="G47" s="30">
        <f>IF(Source!O35=0,"",ROUND(Source!O35,2))</f>
        <v>27.52</v>
      </c>
      <c r="H47" s="30">
        <f>IF(Source!S35=0,"",ROUND(Source!S35,2))</f>
      </c>
      <c r="I47" s="30">
        <f>IF(Source!Q35=0,"",ROUND(Source!Q35,2))</f>
      </c>
      <c r="J47" s="30">
        <f>IF(Source!AH35=0,"",ROUND(Source!AH35,10))</f>
      </c>
      <c r="K47" s="30">
        <f>IF(Source!U35=0,"",ROUND(Source!U35,10))</f>
      </c>
      <c r="L47" s="5"/>
      <c r="M47" s="5"/>
      <c r="N47" s="5"/>
      <c r="O47" s="5"/>
      <c r="P47" s="5"/>
    </row>
    <row r="48" spans="1:16" ht="15.75">
      <c r="A48" s="31"/>
      <c r="B48" s="31"/>
      <c r="C48" s="32" t="str">
        <f>Source!H35</f>
        <v>шт.</v>
      </c>
      <c r="D48" s="33"/>
      <c r="E48" s="33">
        <f>IF(Source!AF35=0,"",ROUND(Source!AF35,2))</f>
      </c>
      <c r="F48" s="33">
        <f>IF(Source!AE35=0,"",ROUND(Source!AE35,2))</f>
      </c>
      <c r="G48" s="33"/>
      <c r="H48" s="33"/>
      <c r="I48" s="33">
        <f>IF(Source!R35=0,"",ROUND(Source!R35,2))</f>
      </c>
      <c r="J48" s="33">
        <f>IF(Source!AI35=0,"",ROUND(Source!AI35,10))</f>
      </c>
      <c r="K48" s="33">
        <f>IF(Source!V35=0,"",ROUND(Source!V35,10))</f>
      </c>
      <c r="L48" s="5"/>
      <c r="M48" s="5"/>
      <c r="N48" s="5"/>
      <c r="O48" s="5"/>
      <c r="P48" s="5"/>
    </row>
    <row r="49" spans="1:16" ht="15.75">
      <c r="A49" s="28" t="str">
        <f>Source!E36</f>
        <v>7,2</v>
      </c>
      <c r="B49" s="29" t="str">
        <f>Source!F36</f>
        <v>прайс-лист</v>
      </c>
      <c r="C49" s="29" t="str">
        <f>Source!G36</f>
        <v>Резьбы.</v>
      </c>
      <c r="D49" s="30">
        <f>ROUND(Source!I36,10)</f>
        <v>2</v>
      </c>
      <c r="E49" s="30">
        <f>IF(Source!AB36=0,"",ROUND(Source!AB36,2))</f>
        <v>0.85</v>
      </c>
      <c r="F49" s="30">
        <f>IF(Source!AD36=0,"",ROUND(Source!AD36,2))</f>
      </c>
      <c r="G49" s="30">
        <f>IF(Source!O36=0,"",ROUND(Source!O36,2))</f>
        <v>1.7</v>
      </c>
      <c r="H49" s="30">
        <f>IF(Source!S36=0,"",ROUND(Source!S36,2))</f>
      </c>
      <c r="I49" s="30">
        <f>IF(Source!Q36=0,"",ROUND(Source!Q36,2))</f>
      </c>
      <c r="J49" s="30">
        <f>IF(Source!AH36=0,"",ROUND(Source!AH36,10))</f>
      </c>
      <c r="K49" s="30">
        <f>IF(Source!U36=0,"",ROUND(Source!U36,10))</f>
      </c>
      <c r="L49" s="5"/>
      <c r="M49" s="5"/>
      <c r="N49" s="5"/>
      <c r="O49" s="5"/>
      <c r="P49" s="5"/>
    </row>
    <row r="50" spans="1:16" ht="15.75">
      <c r="A50" s="31"/>
      <c r="B50" s="31"/>
      <c r="C50" s="32" t="str">
        <f>Source!H36</f>
        <v>шт.</v>
      </c>
      <c r="D50" s="33"/>
      <c r="E50" s="33">
        <f>IF(Source!AF36=0,"",ROUND(Source!AF36,2))</f>
      </c>
      <c r="F50" s="33">
        <f>IF(Source!AE36=0,"",ROUND(Source!AE36,2))</f>
      </c>
      <c r="G50" s="33"/>
      <c r="H50" s="33"/>
      <c r="I50" s="33">
        <f>IF(Source!R36=0,"",ROUND(Source!R36,2))</f>
      </c>
      <c r="J50" s="33">
        <f>IF(Source!AI36=0,"",ROUND(Source!AI36,10))</f>
      </c>
      <c r="K50" s="33">
        <f>IF(Source!V36=0,"",ROUND(Source!V36,10))</f>
      </c>
      <c r="L50" s="5"/>
      <c r="M50" s="5"/>
      <c r="N50" s="5"/>
      <c r="O50" s="5"/>
      <c r="P50" s="5"/>
    </row>
    <row r="51" spans="1:16" ht="94.5">
      <c r="A51" s="28" t="str">
        <f>Source!E37</f>
        <v>8</v>
      </c>
      <c r="B51" s="29" t="str">
        <f>CONCATENATE(Source!F37,"   K=(ЭММ,ЗПМ,ТЗМ))*1,25, (ОЗП,ТЗ))*1,15")</f>
        <v>16-07-005-1   K=(ЭММ,ЗПМ,ТЗМ))*1,25, (ОЗП,ТЗ))*1,15</v>
      </c>
      <c r="C51" s="29" t="str">
        <f>Source!G37</f>
        <v>Гидравлическое испытание трубопроводов систем отопления, водопровода и горячего водоснабжения диаметром до 50 мм</v>
      </c>
      <c r="D51" s="30">
        <f>ROUND(Source!I37,10)</f>
        <v>2.41</v>
      </c>
      <c r="E51" s="30">
        <f>IF(Source!AB37=0,"-",ROUND(Source!AB37,2))</f>
        <v>79.74</v>
      </c>
      <c r="F51" s="30">
        <f>IF(Source!AD37=0,"-",ROUND(Source!AD37,2))</f>
        <v>7.71</v>
      </c>
      <c r="G51" s="30">
        <f>IF(Source!O37=0,"-",ROUND(Source!O37,2))</f>
        <v>192.17</v>
      </c>
      <c r="H51" s="30">
        <f>IF(Source!S37=0,"-",ROUND(Source!S37,2))</f>
        <v>161.36</v>
      </c>
      <c r="I51" s="30">
        <f>IF(Source!Q37=0,"-",ROUND(Source!Q37,2))</f>
        <v>18.59</v>
      </c>
      <c r="J51" s="30">
        <f>IF(Source!AH37=0,"-",ROUND(Source!AH37,10))</f>
        <v>5.7615</v>
      </c>
      <c r="K51" s="30">
        <f>IF(Source!U37=0,"-",ROUND(Source!U37,10))</f>
        <v>13.885215</v>
      </c>
      <c r="L51" s="5"/>
      <c r="M51" s="5"/>
      <c r="N51" s="5"/>
      <c r="O51" s="5"/>
      <c r="P51" s="5"/>
    </row>
    <row r="52" spans="1:16" ht="15.75">
      <c r="A52" s="31"/>
      <c r="B52" s="31"/>
      <c r="C52" s="32" t="str">
        <f>Source!H37</f>
        <v>100 м</v>
      </c>
      <c r="D52" s="33"/>
      <c r="E52" s="33">
        <f>IF(Source!AF37=0,"-",ROUND(Source!AF37,2))</f>
        <v>66.95</v>
      </c>
      <c r="F52" s="33" t="str">
        <f>IF(Source!AE37=0,"-",ROUND(Source!AE37,2))</f>
        <v>-</v>
      </c>
      <c r="G52" s="33"/>
      <c r="H52" s="33"/>
      <c r="I52" s="33" t="str">
        <f>IF(Source!R37=0,"-",ROUND(Source!R37,2))</f>
        <v>-</v>
      </c>
      <c r="J52" s="33" t="str">
        <f>IF(Source!AI37=0,"-",ROUND(Source!AI37,10))</f>
        <v>-</v>
      </c>
      <c r="K52" s="33" t="str">
        <f>IF(Source!V37=0,"-",ROUND(Source!V37,10))</f>
        <v>-</v>
      </c>
      <c r="L52" s="5"/>
      <c r="M52" s="5"/>
      <c r="N52" s="5"/>
      <c r="O52" s="5"/>
      <c r="P52" s="5"/>
    </row>
    <row r="53" spans="1:16" ht="94.5">
      <c r="A53" s="28" t="str">
        <f>Source!E38</f>
        <v>9</v>
      </c>
      <c r="B53" s="29" t="str">
        <f>CONCATENATE(Source!F38,"   K=(ЭММ,ЗПМ,ТЗМ))*1,25, (ОЗП,ТЗ))*1,15")</f>
        <v>16-07-006-1   K=(ЭММ,ЗПМ,ТЗМ))*1,25, (ОЗП,ТЗ))*1,15</v>
      </c>
      <c r="C53" s="29" t="str">
        <f>Source!G38</f>
        <v>Заделка сальников при проходе труб через фундаменты или стены подвала диаметром до 100 мм</v>
      </c>
      <c r="D53" s="30">
        <f>ROUND(Source!I38,10)</f>
        <v>21</v>
      </c>
      <c r="E53" s="30">
        <f>IF(Source!AB38=0,"-",ROUND(Source!AB38,2))</f>
        <v>21.94</v>
      </c>
      <c r="F53" s="30" t="str">
        <f>IF(Source!AD38=0,"-",ROUND(Source!AD38,2))</f>
        <v>-</v>
      </c>
      <c r="G53" s="30">
        <f>IF(Source!O38=0,"-",ROUND(Source!O38,2))</f>
        <v>460.73</v>
      </c>
      <c r="H53" s="30">
        <f>IF(Source!S38=0,"-",ROUND(Source!S38,2))</f>
        <v>394.37</v>
      </c>
      <c r="I53" s="30" t="str">
        <f>IF(Source!Q38=0,"-",ROUND(Source!Q38,2))</f>
        <v>-</v>
      </c>
      <c r="J53" s="30">
        <f>IF(Source!AH38=0,"-",ROUND(Source!AH38,10))</f>
        <v>2.07</v>
      </c>
      <c r="K53" s="30">
        <f>IF(Source!U38=0,"-",ROUND(Source!U38,10))</f>
        <v>43.47</v>
      </c>
      <c r="L53" s="5"/>
      <c r="M53" s="5"/>
      <c r="N53" s="5"/>
      <c r="O53" s="5"/>
      <c r="P53" s="5"/>
    </row>
    <row r="54" spans="1:16" ht="15.75">
      <c r="A54" s="31"/>
      <c r="B54" s="31"/>
      <c r="C54" s="32" t="str">
        <f>Source!H38</f>
        <v>шт.</v>
      </c>
      <c r="D54" s="33"/>
      <c r="E54" s="33">
        <f>IF(Source!AF38=0,"-",ROUND(Source!AF38,2))</f>
        <v>18.78</v>
      </c>
      <c r="F54" s="33" t="str">
        <f>IF(Source!AE38=0,"-",ROUND(Source!AE38,2))</f>
        <v>-</v>
      </c>
      <c r="G54" s="33"/>
      <c r="H54" s="33"/>
      <c r="I54" s="33" t="str">
        <f>IF(Source!R38=0,"-",ROUND(Source!R38,2))</f>
        <v>-</v>
      </c>
      <c r="J54" s="33" t="str">
        <f>IF(Source!AI38=0,"-",ROUND(Source!AI38,10))</f>
        <v>-</v>
      </c>
      <c r="K54" s="33" t="str">
        <f>IF(Source!V38=0,"-",ROUND(Source!V38,10))</f>
        <v>-</v>
      </c>
      <c r="L54" s="5"/>
      <c r="M54" s="5"/>
      <c r="N54" s="5"/>
      <c r="O54" s="5"/>
      <c r="P54" s="5"/>
    </row>
    <row r="55" spans="1:16" ht="94.5">
      <c r="A55" s="28" t="str">
        <f>Source!E39</f>
        <v>10</v>
      </c>
      <c r="B55" s="29" t="str">
        <f>CONCATENATE(Source!F39,"   K=(ЭММ,ЗПМ,ТЗМ))*1,25, (ОЗП,ТЗ))*1,15")</f>
        <v>26-01-017-1   K=(ЭММ,ЗПМ,ТЗМ))*1,25, (ОЗП,ТЗ))*1,15</v>
      </c>
      <c r="C55" s="29" t="str">
        <f>Source!G39</f>
        <v>Изоляция трубопроводов изделиями вспененного полиэтилена ("Термофлекс") трубками</v>
      </c>
      <c r="D55" s="30">
        <f>ROUND(Source!I39,10)</f>
        <v>4</v>
      </c>
      <c r="E55" s="30">
        <f>IF(Source!AB39=0,"-",ROUND(Source!AB39,2))</f>
        <v>119.93</v>
      </c>
      <c r="F55" s="30">
        <f>IF(Source!AD39=0,"-",ROUND(Source!AD39,2))</f>
        <v>19.83</v>
      </c>
      <c r="G55" s="30">
        <f>IF(Source!O39=0,"-",ROUND(Source!O39,2))</f>
        <v>479.71</v>
      </c>
      <c r="H55" s="30">
        <f>IF(Source!S39=0,"-",ROUND(Source!S39,2))</f>
        <v>160.45</v>
      </c>
      <c r="I55" s="30">
        <f>IF(Source!Q39=0,"-",ROUND(Source!Q39,2))</f>
        <v>79.3</v>
      </c>
      <c r="J55" s="30">
        <f>IF(Source!AH39=0,"-",ROUND(Source!AH39,10))</f>
        <v>4.048</v>
      </c>
      <c r="K55" s="30">
        <f>IF(Source!U39=0,"-",ROUND(Source!U39,10))</f>
        <v>16.192</v>
      </c>
      <c r="L55" s="5"/>
      <c r="M55" s="5"/>
      <c r="N55" s="5"/>
      <c r="O55" s="5"/>
      <c r="P55" s="5"/>
    </row>
    <row r="56" spans="1:16" ht="15.75">
      <c r="A56" s="31"/>
      <c r="B56" s="31"/>
      <c r="C56" s="32" t="str">
        <f>Source!H39</f>
        <v>10 м труб</v>
      </c>
      <c r="D56" s="33"/>
      <c r="E56" s="33">
        <f>IF(Source!AF39=0,"-",ROUND(Source!AF39,2))</f>
        <v>40.11</v>
      </c>
      <c r="F56" s="33">
        <f>IF(Source!AE39=0,"-",ROUND(Source!AE39,2))</f>
        <v>3.69</v>
      </c>
      <c r="G56" s="33"/>
      <c r="H56" s="33"/>
      <c r="I56" s="33">
        <f>IF(Source!R39=0,"-",ROUND(Source!R39,2))</f>
        <v>14.75</v>
      </c>
      <c r="J56" s="33">
        <f>IF(Source!AI39=0,"-",ROUND(Source!AI39,10))</f>
        <v>0.3125</v>
      </c>
      <c r="K56" s="33">
        <f>IF(Source!V39=0,"-",ROUND(Source!V39,10))</f>
        <v>1.25</v>
      </c>
      <c r="L56" s="5"/>
      <c r="M56" s="5"/>
      <c r="N56" s="5"/>
      <c r="O56" s="5"/>
      <c r="P56" s="5"/>
    </row>
    <row r="57" spans="1:16" ht="31.5">
      <c r="A57" s="28" t="str">
        <f>Source!E40</f>
        <v>10,1</v>
      </c>
      <c r="B57" s="29" t="str">
        <f>Source!F40</f>
        <v>104-9400</v>
      </c>
      <c r="C57" s="29" t="str">
        <f>Source!G40</f>
        <v>Трубки из вспененного каучука, полиэтилена</v>
      </c>
      <c r="D57" s="30">
        <f>ROUND(Source!I40,10)</f>
        <v>44</v>
      </c>
      <c r="E57" s="30">
        <f>IF(Source!AB40=0,"",ROUND(Source!AB40,2))</f>
        <v>1.7</v>
      </c>
      <c r="F57" s="30">
        <f>IF(Source!AD40=0,"",ROUND(Source!AD40,2))</f>
      </c>
      <c r="G57" s="30">
        <f>IF(Source!O40=0,"",ROUND(Source!O40,2))</f>
        <v>74.8</v>
      </c>
      <c r="H57" s="30">
        <f>IF(Source!S40=0,"",ROUND(Source!S40,2))</f>
      </c>
      <c r="I57" s="30">
        <f>IF(Source!Q40=0,"",ROUND(Source!Q40,2))</f>
      </c>
      <c r="J57" s="30">
        <f>IF(Source!AH40=0,"",ROUND(Source!AH40,10))</f>
      </c>
      <c r="K57" s="30">
        <f>IF(Source!U40=0,"",ROUND(Source!U40,10))</f>
      </c>
      <c r="L57" s="5"/>
      <c r="M57" s="5"/>
      <c r="N57" s="5"/>
      <c r="O57" s="5"/>
      <c r="P57" s="5"/>
    </row>
    <row r="58" spans="1:16" ht="15.75">
      <c r="A58" s="31"/>
      <c r="B58" s="31"/>
      <c r="C58" s="32" t="str">
        <f>Source!H40</f>
        <v>м</v>
      </c>
      <c r="D58" s="33"/>
      <c r="E58" s="33">
        <f>IF(Source!AF40=0,"",ROUND(Source!AF40,2))</f>
      </c>
      <c r="F58" s="33">
        <f>IF(Source!AE40=0,"",ROUND(Source!AE40,2))</f>
      </c>
      <c r="G58" s="33"/>
      <c r="H58" s="33"/>
      <c r="I58" s="33">
        <f>IF(Source!R40=0,"",ROUND(Source!R40,2))</f>
      </c>
      <c r="J58" s="33">
        <f>IF(Source!AI40=0,"",ROUND(Source!AI40,10))</f>
      </c>
      <c r="K58" s="33">
        <f>IF(Source!V40=0,"",ROUND(Source!V40,10))</f>
      </c>
      <c r="L58" s="5"/>
      <c r="M58" s="5"/>
      <c r="N58" s="5"/>
      <c r="O58" s="5"/>
      <c r="P58" s="5"/>
    </row>
    <row r="59" spans="1:16" ht="110.25">
      <c r="A59" s="28" t="str">
        <f>Source!E41</f>
        <v>11</v>
      </c>
      <c r="B59" s="29" t="str">
        <f>Source!F41</f>
        <v>65-15-7</v>
      </c>
      <c r="C59" s="29" t="str">
        <f>Source!G41</f>
        <v>Замена трубопроводов отопления из стальных труб на трубопроводы из многослойных металл-полимерных труб при стояковой системе отопления диаметром до 25 мм</v>
      </c>
      <c r="D59" s="30">
        <f>ROUND(Source!I41,10)</f>
        <v>0.86</v>
      </c>
      <c r="E59" s="30">
        <f>IF(Source!AB41=0,"-",ROUND(Source!AB41,2))</f>
        <v>9040.1</v>
      </c>
      <c r="F59" s="30">
        <f>IF(Source!AD41=0,"-",ROUND(Source!AD41,2))</f>
        <v>52.47</v>
      </c>
      <c r="G59" s="30">
        <f>IF(Source!O41=0,"-",ROUND(Source!O41,2))</f>
        <v>7774.48</v>
      </c>
      <c r="H59" s="30">
        <f>IF(Source!S41=0,"-",ROUND(Source!S41,2))</f>
        <v>1512.42</v>
      </c>
      <c r="I59" s="30">
        <f>IF(Source!Q41=0,"-",ROUND(Source!Q41,2))</f>
        <v>45.12</v>
      </c>
      <c r="J59" s="30">
        <f>IF(Source!AH41=0,"-",ROUND(Source!AH41,10))</f>
        <v>183</v>
      </c>
      <c r="K59" s="30">
        <f>IF(Source!U41=0,"-",ROUND(Source!U41,10))</f>
        <v>157.38</v>
      </c>
      <c r="L59" s="5"/>
      <c r="M59" s="5"/>
      <c r="N59" s="5"/>
      <c r="O59" s="5"/>
      <c r="P59" s="5"/>
    </row>
    <row r="60" spans="1:16" ht="15.75">
      <c r="A60" s="31"/>
      <c r="B60" s="31"/>
      <c r="C60" s="32" t="str">
        <f>Source!H41</f>
        <v>100 м</v>
      </c>
      <c r="D60" s="33"/>
      <c r="E60" s="33">
        <f>IF(Source!AF41=0,"-",ROUND(Source!AF41,2))</f>
        <v>1758.63</v>
      </c>
      <c r="F60" s="33">
        <f>IF(Source!AE41=0,"-",ROUND(Source!AE41,2))</f>
        <v>7.09</v>
      </c>
      <c r="G60" s="33"/>
      <c r="H60" s="33"/>
      <c r="I60" s="33">
        <f>IF(Source!R41=0,"-",ROUND(Source!R41,2))</f>
        <v>6.09</v>
      </c>
      <c r="J60" s="33">
        <f>IF(Source!AI41=0,"-",ROUND(Source!AI41,10))</f>
        <v>0.6</v>
      </c>
      <c r="K60" s="33">
        <f>IF(Source!V41=0,"-",ROUND(Source!V41,10))</f>
        <v>0.516</v>
      </c>
      <c r="L60" s="5"/>
      <c r="M60" s="5"/>
      <c r="N60" s="5"/>
      <c r="O60" s="5"/>
      <c r="P60" s="5"/>
    </row>
    <row r="61" spans="1:16" ht="15.75">
      <c r="A61" s="28" t="str">
        <f>Source!E42</f>
        <v>11,1</v>
      </c>
      <c r="B61" s="29" t="str">
        <f>Source!F42</f>
        <v>300-9240</v>
      </c>
      <c r="C61" s="29" t="str">
        <f>Source!G42</f>
        <v>Крепления</v>
      </c>
      <c r="D61" s="30">
        <f>ROUND(Source!I42,10)</f>
        <v>9.6</v>
      </c>
      <c r="E61" s="30">
        <f>IF(Source!AB42=0,"",ROUND(Source!AB42,2))</f>
        <v>11.98</v>
      </c>
      <c r="F61" s="30">
        <f>IF(Source!AD42=0,"",ROUND(Source!AD42,2))</f>
      </c>
      <c r="G61" s="30">
        <f>IF(Source!O42=0,"",ROUND(Source!O42,2))</f>
        <v>115.01</v>
      </c>
      <c r="H61" s="30">
        <f>IF(Source!S42=0,"",ROUND(Source!S42,2))</f>
      </c>
      <c r="I61" s="30">
        <f>IF(Source!Q42=0,"",ROUND(Source!Q42,2))</f>
      </c>
      <c r="J61" s="30">
        <f>IF(Source!AH42=0,"",ROUND(Source!AH42,10))</f>
      </c>
      <c r="K61" s="30">
        <f>IF(Source!U42=0,"",ROUND(Source!U42,10))</f>
      </c>
      <c r="L61" s="5"/>
      <c r="M61" s="5"/>
      <c r="N61" s="5"/>
      <c r="O61" s="5"/>
      <c r="P61" s="5"/>
    </row>
    <row r="62" spans="1:16" ht="15.75">
      <c r="A62" s="31"/>
      <c r="B62" s="31"/>
      <c r="C62" s="32" t="str">
        <f>Source!H42</f>
        <v>кг</v>
      </c>
      <c r="D62" s="33"/>
      <c r="E62" s="33">
        <f>IF(Source!AF42=0,"",ROUND(Source!AF42,2))</f>
      </c>
      <c r="F62" s="33">
        <f>IF(Source!AE42=0,"",ROUND(Source!AE42,2))</f>
      </c>
      <c r="G62" s="33"/>
      <c r="H62" s="33"/>
      <c r="I62" s="33">
        <f>IF(Source!R42=0,"",ROUND(Source!R42,2))</f>
      </c>
      <c r="J62" s="33">
        <f>IF(Source!AI42=0,"",ROUND(Source!AI42,10))</f>
      </c>
      <c r="K62" s="33">
        <f>IF(Source!V42=0,"",ROUND(Source!V42,10))</f>
      </c>
      <c r="L62" s="5"/>
      <c r="M62" s="5"/>
      <c r="N62" s="5"/>
      <c r="O62" s="5"/>
      <c r="P62" s="5"/>
    </row>
    <row r="63" spans="1:16" ht="94.5">
      <c r="A63" s="28" t="str">
        <f>Source!E43</f>
        <v>11,2</v>
      </c>
      <c r="B63" s="29" t="str">
        <f>Source!F43</f>
        <v>300-1460</v>
      </c>
      <c r="C63" s="29" t="str">
        <f>Source!G43</f>
        <v>Трубы металлополимерные многослойные для горячего водоснабжения, давлением 1 МПа (10 кгс/см2), для температуры до 95 град. С, диаметром 25 мм</v>
      </c>
      <c r="D63" s="30">
        <f>ROUND(Source!I43,10)</f>
        <v>-84.108</v>
      </c>
      <c r="E63" s="30">
        <f>IF(Source!AB43=0,"",ROUND(Source!AB43,2))</f>
        <v>72.71</v>
      </c>
      <c r="F63" s="30">
        <f>IF(Source!AD43=0,"",ROUND(Source!AD43,2))</f>
      </c>
      <c r="G63" s="30">
        <f>IF(Source!O43=0,"",ROUND(Source!O43,2))</f>
        <v>-6115.49</v>
      </c>
      <c r="H63" s="30">
        <f>IF(Source!S43=0,"",ROUND(Source!S43,2))</f>
      </c>
      <c r="I63" s="30">
        <f>IF(Source!Q43=0,"",ROUND(Source!Q43,2))</f>
      </c>
      <c r="J63" s="30">
        <f>IF(Source!AH43=0,"",ROUND(Source!AH43,10))</f>
      </c>
      <c r="K63" s="30">
        <f>IF(Source!U43=0,"",ROUND(Source!U43,10))</f>
        <v>0</v>
      </c>
      <c r="L63" s="5"/>
      <c r="M63" s="5"/>
      <c r="N63" s="5"/>
      <c r="O63" s="5"/>
      <c r="P63" s="5"/>
    </row>
    <row r="64" spans="1:16" ht="15.75">
      <c r="A64" s="31"/>
      <c r="B64" s="31"/>
      <c r="C64" s="32" t="str">
        <f>Source!H43</f>
        <v>м</v>
      </c>
      <c r="D64" s="33"/>
      <c r="E64" s="33">
        <f>IF(Source!AF43=0,"",ROUND(Source!AF43,2))</f>
      </c>
      <c r="F64" s="33">
        <f>IF(Source!AE43=0,"",ROUND(Source!AE43,2))</f>
      </c>
      <c r="G64" s="33"/>
      <c r="H64" s="33"/>
      <c r="I64" s="33">
        <f>IF(Source!R43=0,"",ROUND(Source!R43,2))</f>
      </c>
      <c r="J64" s="33">
        <f>IF(Source!AI43=0,"",ROUND(Source!AI43,10))</f>
      </c>
      <c r="K64" s="33">
        <f>IF(Source!V43=0,"",ROUND(Source!V43,10))</f>
        <v>0</v>
      </c>
      <c r="L64" s="5"/>
      <c r="M64" s="5"/>
      <c r="N64" s="5"/>
      <c r="O64" s="5"/>
      <c r="P64" s="5"/>
    </row>
    <row r="65" spans="1:16" ht="31.5">
      <c r="A65" s="28" t="str">
        <f>Source!E44</f>
        <v>11,3</v>
      </c>
      <c r="B65" s="29" t="str">
        <f>Source!F44</f>
        <v>прайс-лист</v>
      </c>
      <c r="C65" s="29" t="str">
        <f>Source!G44</f>
        <v>Труба полимерная армированная PN25 L=4м.</v>
      </c>
      <c r="D65" s="30">
        <f>ROUND(Source!I44,10)</f>
        <v>86</v>
      </c>
      <c r="E65" s="30">
        <f>IF(Source!AB44=0,"",ROUND(Source!AB44,2))</f>
        <v>10.02</v>
      </c>
      <c r="F65" s="30">
        <f>IF(Source!AD44=0,"",ROUND(Source!AD44,2))</f>
      </c>
      <c r="G65" s="30">
        <f>IF(Source!O44=0,"",ROUND(Source!O44,2))</f>
        <v>861.72</v>
      </c>
      <c r="H65" s="30">
        <f>IF(Source!S44=0,"",ROUND(Source!S44,2))</f>
      </c>
      <c r="I65" s="30">
        <f>IF(Source!Q44=0,"",ROUND(Source!Q44,2))</f>
      </c>
      <c r="J65" s="30">
        <f>IF(Source!AH44=0,"",ROUND(Source!AH44,10))</f>
      </c>
      <c r="K65" s="30">
        <f>IF(Source!U44=0,"",ROUND(Source!U44,10))</f>
      </c>
      <c r="L65" s="5"/>
      <c r="M65" s="5"/>
      <c r="N65" s="5"/>
      <c r="O65" s="5"/>
      <c r="P65" s="5"/>
    </row>
    <row r="66" spans="1:16" ht="15.75">
      <c r="A66" s="31"/>
      <c r="B66" s="31"/>
      <c r="C66" s="32" t="str">
        <f>Source!H44</f>
        <v>м</v>
      </c>
      <c r="D66" s="33"/>
      <c r="E66" s="33">
        <f>IF(Source!AF44=0,"",ROUND(Source!AF44,2))</f>
      </c>
      <c r="F66" s="33">
        <f>IF(Source!AE44=0,"",ROUND(Source!AE44,2))</f>
      </c>
      <c r="G66" s="33"/>
      <c r="H66" s="33"/>
      <c r="I66" s="33">
        <f>IF(Source!R44=0,"",ROUND(Source!R44,2))</f>
      </c>
      <c r="J66" s="33">
        <f>IF(Source!AI44=0,"",ROUND(Source!AI44,10))</f>
      </c>
      <c r="K66" s="33">
        <f>IF(Source!V44=0,"",ROUND(Source!V44,10))</f>
      </c>
      <c r="L66" s="5"/>
      <c r="M66" s="5"/>
      <c r="N66" s="5"/>
      <c r="O66" s="5"/>
      <c r="P66" s="5"/>
    </row>
    <row r="67" spans="1:16" ht="31.5">
      <c r="A67" s="28" t="str">
        <f>Source!E45</f>
        <v>11,4</v>
      </c>
      <c r="B67" s="29" t="str">
        <f>Source!F45</f>
        <v>прайс-лист</v>
      </c>
      <c r="C67" s="29" t="str">
        <f>Source!G45</f>
        <v>Кран шаровый диаметром 25 мм.</v>
      </c>
      <c r="D67" s="30">
        <f>ROUND(Source!I45,10)</f>
        <v>38</v>
      </c>
      <c r="E67" s="30">
        <f>IF(Source!AB45=0,"",ROUND(Source!AB45,2))</f>
        <v>46.09</v>
      </c>
      <c r="F67" s="30">
        <f>IF(Source!AD45=0,"",ROUND(Source!AD45,2))</f>
      </c>
      <c r="G67" s="30">
        <f>IF(Source!O45=0,"",ROUND(Source!O45,2))</f>
        <v>1751.5</v>
      </c>
      <c r="H67" s="30">
        <f>IF(Source!S45=0,"",ROUND(Source!S45,2))</f>
      </c>
      <c r="I67" s="30">
        <f>IF(Source!Q45=0,"",ROUND(Source!Q45,2))</f>
      </c>
      <c r="J67" s="30">
        <f>IF(Source!AH45=0,"",ROUND(Source!AH45,10))</f>
      </c>
      <c r="K67" s="30">
        <f>IF(Source!U45=0,"",ROUND(Source!U45,10))</f>
      </c>
      <c r="L67" s="5"/>
      <c r="M67" s="5"/>
      <c r="N67" s="5"/>
      <c r="O67" s="5"/>
      <c r="P67" s="5"/>
    </row>
    <row r="68" spans="1:16" ht="15.75">
      <c r="A68" s="31"/>
      <c r="B68" s="31"/>
      <c r="C68" s="32" t="str">
        <f>Source!H45</f>
        <v>шт.</v>
      </c>
      <c r="D68" s="33"/>
      <c r="E68" s="33">
        <f>IF(Source!AF45=0,"",ROUND(Source!AF45,2))</f>
      </c>
      <c r="F68" s="33">
        <f>IF(Source!AE45=0,"",ROUND(Source!AE45,2))</f>
      </c>
      <c r="G68" s="33"/>
      <c r="H68" s="33"/>
      <c r="I68" s="33">
        <f>IF(Source!R45=0,"",ROUND(Source!R45,2))</f>
      </c>
      <c r="J68" s="33">
        <f>IF(Source!AI45=0,"",ROUND(Source!AI45,10))</f>
      </c>
      <c r="K68" s="33">
        <f>IF(Source!V45=0,"",ROUND(Source!V45,10))</f>
      </c>
      <c r="L68" s="5"/>
      <c r="M68" s="5"/>
      <c r="N68" s="5"/>
      <c r="O68" s="5"/>
      <c r="P68" s="5"/>
    </row>
    <row r="69" spans="1:16" ht="15.75">
      <c r="A69" s="28" t="str">
        <f>Source!E46</f>
        <v>11,5</v>
      </c>
      <c r="B69" s="29" t="str">
        <f>Source!F46</f>
        <v>прайс-лист</v>
      </c>
      <c r="C69" s="29" t="str">
        <f>Source!G46</f>
        <v>Фасонные части.</v>
      </c>
      <c r="D69" s="30">
        <f>ROUND(Source!I46,10)</f>
        <v>40</v>
      </c>
      <c r="E69" s="30">
        <f>IF(Source!AB46=0,"",ROUND(Source!AB46,2))</f>
        <v>2.04</v>
      </c>
      <c r="F69" s="30">
        <f>IF(Source!AD46=0,"",ROUND(Source!AD46,2))</f>
      </c>
      <c r="G69" s="30">
        <f>IF(Source!O46=0,"",ROUND(Source!O46,2))</f>
        <v>81.6</v>
      </c>
      <c r="H69" s="30">
        <f>IF(Source!S46=0,"",ROUND(Source!S46,2))</f>
      </c>
      <c r="I69" s="30">
        <f>IF(Source!Q46=0,"",ROUND(Source!Q46,2))</f>
      </c>
      <c r="J69" s="30">
        <f>IF(Source!AH46=0,"",ROUND(Source!AH46,10))</f>
      </c>
      <c r="K69" s="30">
        <f>IF(Source!U46=0,"",ROUND(Source!U46,10))</f>
      </c>
      <c r="L69" s="5"/>
      <c r="M69" s="5"/>
      <c r="N69" s="5"/>
      <c r="O69" s="5"/>
      <c r="P69" s="5"/>
    </row>
    <row r="70" spans="1:16" ht="15.75">
      <c r="A70" s="31"/>
      <c r="B70" s="31"/>
      <c r="C70" s="32" t="str">
        <f>Source!H46</f>
        <v>шт.</v>
      </c>
      <c r="D70" s="33"/>
      <c r="E70" s="33">
        <f>IF(Source!AF46=0,"",ROUND(Source!AF46,2))</f>
      </c>
      <c r="F70" s="33">
        <f>IF(Source!AE46=0,"",ROUND(Source!AE46,2))</f>
      </c>
      <c r="G70" s="33"/>
      <c r="H70" s="33"/>
      <c r="I70" s="33">
        <f>IF(Source!R46=0,"",ROUND(Source!R46,2))</f>
      </c>
      <c r="J70" s="33">
        <f>IF(Source!AI46=0,"",ROUND(Source!AI46,10))</f>
      </c>
      <c r="K70" s="33">
        <f>IF(Source!V46=0,"",ROUND(Source!V46,10))</f>
      </c>
      <c r="L70" s="5"/>
      <c r="M70" s="5"/>
      <c r="N70" s="5"/>
      <c r="O70" s="5"/>
      <c r="P70" s="5"/>
    </row>
    <row r="71" spans="1:16" ht="31.5">
      <c r="A71" s="28" t="str">
        <f>Source!E47</f>
        <v>11,6</v>
      </c>
      <c r="B71" s="29" t="str">
        <f>Source!F47</f>
        <v>прайс-лист</v>
      </c>
      <c r="C71" s="29" t="str">
        <f>Source!G47</f>
        <v>Муфта разъёмная диаметром 25 мм, "3/4".</v>
      </c>
      <c r="D71" s="30">
        <f>ROUND(Source!I47,10)</f>
        <v>38</v>
      </c>
      <c r="E71" s="30">
        <f>IF(Source!AB47=0,"",ROUND(Source!AB47,2))</f>
        <v>22.86</v>
      </c>
      <c r="F71" s="30">
        <f>IF(Source!AD47=0,"",ROUND(Source!AD47,2))</f>
      </c>
      <c r="G71" s="30">
        <f>IF(Source!O47=0,"",ROUND(Source!O47,2))</f>
        <v>868.68</v>
      </c>
      <c r="H71" s="30">
        <f>IF(Source!S47=0,"",ROUND(Source!S47,2))</f>
      </c>
      <c r="I71" s="30">
        <f>IF(Source!Q47=0,"",ROUND(Source!Q47,2))</f>
      </c>
      <c r="J71" s="30">
        <f>IF(Source!AH47=0,"",ROUND(Source!AH47,10))</f>
      </c>
      <c r="K71" s="30">
        <f>IF(Source!U47=0,"",ROUND(Source!U47,10))</f>
      </c>
      <c r="L71" s="5"/>
      <c r="M71" s="5"/>
      <c r="N71" s="5"/>
      <c r="O71" s="5"/>
      <c r="P71" s="5"/>
    </row>
    <row r="72" spans="1:16" ht="15.75">
      <c r="A72" s="31"/>
      <c r="B72" s="31"/>
      <c r="C72" s="32" t="str">
        <f>Source!H47</f>
        <v>шт.</v>
      </c>
      <c r="D72" s="33"/>
      <c r="E72" s="33">
        <f>IF(Source!AF47=0,"",ROUND(Source!AF47,2))</f>
      </c>
      <c r="F72" s="33">
        <f>IF(Source!AE47=0,"",ROUND(Source!AE47,2))</f>
      </c>
      <c r="G72" s="33"/>
      <c r="H72" s="33"/>
      <c r="I72" s="33">
        <f>IF(Source!R47=0,"",ROUND(Source!R47,2))</f>
      </c>
      <c r="J72" s="33">
        <f>IF(Source!AI47=0,"",ROUND(Source!AI47,10))</f>
      </c>
      <c r="K72" s="33">
        <f>IF(Source!V47=0,"",ROUND(Source!V47,10))</f>
      </c>
      <c r="L72" s="5"/>
      <c r="M72" s="5"/>
      <c r="N72" s="5"/>
      <c r="O72" s="5"/>
      <c r="P72" s="5"/>
    </row>
    <row r="73" spans="1:16" ht="31.5">
      <c r="A73" s="28" t="str">
        <f>Source!E48</f>
        <v>12</v>
      </c>
      <c r="B73" s="29" t="str">
        <f>Source!F48</f>
        <v>т311-2015</v>
      </c>
      <c r="C73" s="29" t="str">
        <f>Source!G48</f>
        <v>Перевозка материалов до  15 км</v>
      </c>
      <c r="D73" s="30">
        <f>ROUND(Source!I48,10)</f>
        <v>1</v>
      </c>
      <c r="E73" s="30">
        <f>IF(Source!AB48=0,"-",ROUND(Source!AB48,2))</f>
        <v>13.56</v>
      </c>
      <c r="F73" s="30">
        <f>IF(Source!AD48=0,"-",ROUND(Source!AD48,2))</f>
        <v>13.56</v>
      </c>
      <c r="G73" s="30">
        <f>IF(Source!O48=0,"-",ROUND(Source!O48,2))</f>
        <v>13.56</v>
      </c>
      <c r="H73" s="30" t="str">
        <f>IF(Source!S48=0,"-",ROUND(Source!S48,2))</f>
        <v>-</v>
      </c>
      <c r="I73" s="30">
        <f>IF(Source!Q48=0,"-",ROUND(Source!Q48,2))</f>
        <v>13.56</v>
      </c>
      <c r="J73" s="30" t="str">
        <f>IF(Source!AH48=0,"-",ROUND(Source!AH48,10))</f>
        <v>-</v>
      </c>
      <c r="K73" s="30" t="str">
        <f>IF(Source!U48=0,"-",ROUND(Source!U48,10))</f>
        <v>-</v>
      </c>
      <c r="L73" s="5"/>
      <c r="M73" s="5"/>
      <c r="N73" s="5"/>
      <c r="O73" s="5"/>
      <c r="P73" s="5"/>
    </row>
    <row r="74" spans="1:16" ht="15.75">
      <c r="A74" s="31"/>
      <c r="B74" s="31"/>
      <c r="C74" s="32" t="str">
        <f>Source!H48</f>
        <v>т</v>
      </c>
      <c r="D74" s="33"/>
      <c r="E74" s="33" t="str">
        <f>IF(Source!AF48=0,"-",ROUND(Source!AF48,2))</f>
        <v>-</v>
      </c>
      <c r="F74" s="33" t="str">
        <f>IF(Source!AE48=0,"-",ROUND(Source!AE48,2))</f>
        <v>-</v>
      </c>
      <c r="G74" s="33"/>
      <c r="H74" s="33"/>
      <c r="I74" s="33" t="str">
        <f>IF(Source!R48=0,"-",ROUND(Source!R48,2))</f>
        <v>-</v>
      </c>
      <c r="J74" s="33" t="str">
        <f>IF(Source!AI48=0,"-",ROUND(Source!AI48,10))</f>
        <v>-</v>
      </c>
      <c r="K74" s="33" t="str">
        <f>IF(Source!V48=0,"-",ROUND(Source!V48,10))</f>
        <v>-</v>
      </c>
      <c r="L74" s="5"/>
      <c r="M74" s="5"/>
      <c r="N74" s="5"/>
      <c r="O74" s="5"/>
      <c r="P74" s="5"/>
    </row>
    <row r="75" spans="1:16" ht="15.75">
      <c r="A75" s="34"/>
      <c r="B75" s="5"/>
      <c r="C75" s="5"/>
      <c r="D75" s="5"/>
      <c r="E75" s="5"/>
      <c r="F75" s="5"/>
      <c r="G75" s="5"/>
      <c r="H75" s="5"/>
      <c r="I75" s="5"/>
      <c r="J75" s="5"/>
      <c r="K75" s="35"/>
      <c r="L75" s="5"/>
      <c r="M75" s="5"/>
      <c r="N75" s="5"/>
      <c r="O75" s="5"/>
      <c r="P75" s="5"/>
    </row>
    <row r="76" spans="1:16" ht="15.75">
      <c r="A76" s="9"/>
      <c r="B76" s="8" t="s">
        <v>379</v>
      </c>
      <c r="C76" s="36"/>
      <c r="D76" s="36"/>
      <c r="E76" s="36"/>
      <c r="F76" s="36"/>
      <c r="G76" s="36">
        <f>IF(Source!O50=0,"-",ROUND(Source!O50,2))</f>
        <v>15228.26</v>
      </c>
      <c r="H76" s="36">
        <f>IF(Source!S50=0,"-",ROUND(Source!S50,2))</f>
        <v>5354.96</v>
      </c>
      <c r="I76" s="37">
        <f>IF(Source!Q50=0,"-",ROUND(Source!Q50,2))</f>
        <v>377.38</v>
      </c>
      <c r="J76" s="36"/>
      <c r="K76" s="38">
        <f>IF(Source!U50=0,"-",ROUND(Source!U50,10))</f>
        <v>557.62284</v>
      </c>
      <c r="L76" s="5"/>
      <c r="M76" s="5"/>
      <c r="N76" s="5"/>
      <c r="O76" s="5"/>
      <c r="P76" s="5"/>
    </row>
    <row r="77" spans="1:16" ht="15.75">
      <c r="A77" s="9"/>
      <c r="B77" s="6"/>
      <c r="C77" s="36"/>
      <c r="D77" s="36"/>
      <c r="E77" s="36"/>
      <c r="F77" s="36"/>
      <c r="G77" s="36"/>
      <c r="H77" s="36"/>
      <c r="I77" s="36">
        <f>IF(Source!R50=0,"-",ROUND(Source!R50,2))</f>
        <v>42.51</v>
      </c>
      <c r="J77" s="36"/>
      <c r="K77" s="39">
        <f>IF(Source!V50=0,"-",ROUND(Source!V50,10))</f>
        <v>3.59225</v>
      </c>
      <c r="L77" s="5"/>
      <c r="M77" s="5"/>
      <c r="N77" s="5"/>
      <c r="O77" s="5"/>
      <c r="P77" s="5"/>
    </row>
    <row r="78" spans="1:16" ht="15.75">
      <c r="A78" s="12"/>
      <c r="B78" s="5"/>
      <c r="C78" s="5"/>
      <c r="D78" s="5"/>
      <c r="E78" s="5"/>
      <c r="F78" s="5"/>
      <c r="G78" s="5"/>
      <c r="H78" s="5"/>
      <c r="I78" s="5"/>
      <c r="J78" s="5"/>
      <c r="K78" s="13"/>
      <c r="L78" s="5"/>
      <c r="M78" s="5"/>
      <c r="N78" s="5"/>
      <c r="O78" s="5"/>
      <c r="P78" s="5"/>
    </row>
    <row r="79" spans="1:16" s="10" customFormat="1" ht="15.75">
      <c r="A79" s="40"/>
      <c r="B79" s="40" t="s">
        <v>380</v>
      </c>
      <c r="C79" s="40"/>
      <c r="D79" s="40"/>
      <c r="E79" s="40"/>
      <c r="F79" s="40"/>
      <c r="G79" s="40">
        <v>12453.239999999998</v>
      </c>
      <c r="H79" s="40">
        <v>3396.6399999999994</v>
      </c>
      <c r="I79" s="41">
        <v>311.40999999999997</v>
      </c>
      <c r="J79" s="40"/>
      <c r="K79" s="41">
        <v>346.51983999999993</v>
      </c>
      <c r="L79" s="40"/>
      <c r="M79" s="40"/>
      <c r="N79" s="40"/>
      <c r="O79" s="40"/>
      <c r="P79" s="40"/>
    </row>
    <row r="80" spans="1:16" s="10" customFormat="1" ht="15.75">
      <c r="A80" s="40"/>
      <c r="B80" s="40"/>
      <c r="C80" s="40"/>
      <c r="D80" s="40"/>
      <c r="E80" s="40"/>
      <c r="F80" s="40"/>
      <c r="G80" s="40"/>
      <c r="H80" s="40"/>
      <c r="I80" s="40">
        <v>34.59</v>
      </c>
      <c r="J80" s="40"/>
      <c r="K80" s="40">
        <v>2.9212499999999997</v>
      </c>
      <c r="L80" s="40"/>
      <c r="M80" s="40"/>
      <c r="N80" s="40"/>
      <c r="O80" s="40"/>
      <c r="P80" s="40"/>
    </row>
    <row r="81" spans="1:16" ht="15.75">
      <c r="A81" s="12"/>
      <c r="B81" s="5" t="str">
        <f>Source!H52</f>
        <v>Прямые затраты</v>
      </c>
      <c r="C81" s="5"/>
      <c r="D81" s="5"/>
      <c r="E81" s="5"/>
      <c r="F81" s="5">
        <f>ROUND(Source!F52,2)</f>
        <v>15228.26</v>
      </c>
      <c r="G81" s="5"/>
      <c r="H81" s="5"/>
      <c r="I81" s="5"/>
      <c r="J81" s="5"/>
      <c r="K81" s="13"/>
      <c r="L81" s="5"/>
      <c r="M81" s="5"/>
      <c r="N81" s="5"/>
      <c r="O81" s="5"/>
      <c r="P81" s="5"/>
    </row>
    <row r="82" spans="1:16" ht="15.75">
      <c r="A82" s="12"/>
      <c r="B82" s="5" t="str">
        <f>Source!H53</f>
        <v>Стоимость материалов</v>
      </c>
      <c r="C82" s="5"/>
      <c r="D82" s="5"/>
      <c r="E82" s="5"/>
      <c r="F82" s="5">
        <f>ROUND(Source!F53,2)</f>
        <v>9495.92</v>
      </c>
      <c r="G82" s="5"/>
      <c r="H82" s="5"/>
      <c r="I82" s="5"/>
      <c r="J82" s="5"/>
      <c r="K82" s="13"/>
      <c r="L82" s="5"/>
      <c r="M82" s="5"/>
      <c r="N82" s="5"/>
      <c r="O82" s="5"/>
      <c r="P82" s="5"/>
    </row>
    <row r="83" spans="1:16" ht="15.75">
      <c r="A83" s="12"/>
      <c r="B83" s="5" t="str">
        <f>Source!H54</f>
        <v>Эксплуатация машин</v>
      </c>
      <c r="C83" s="5"/>
      <c r="D83" s="5"/>
      <c r="E83" s="5"/>
      <c r="F83" s="5">
        <f>ROUND(Source!F54,2)</f>
        <v>377.38</v>
      </c>
      <c r="G83" s="5"/>
      <c r="H83" s="5"/>
      <c r="I83" s="5"/>
      <c r="J83" s="5"/>
      <c r="K83" s="13"/>
      <c r="L83" s="5"/>
      <c r="M83" s="5"/>
      <c r="N83" s="5"/>
      <c r="O83" s="5"/>
      <c r="P83" s="5"/>
    </row>
    <row r="84" spans="1:16" ht="15.75">
      <c r="A84" s="12"/>
      <c r="B84" s="5" t="str">
        <f>Source!H55</f>
        <v>ЗП машинистов</v>
      </c>
      <c r="C84" s="5"/>
      <c r="D84" s="5"/>
      <c r="E84" s="5"/>
      <c r="F84" s="5">
        <f>ROUND(Source!F55,2)</f>
        <v>42.51</v>
      </c>
      <c r="G84" s="5"/>
      <c r="H84" s="5"/>
      <c r="I84" s="5"/>
      <c r="J84" s="5"/>
      <c r="K84" s="13"/>
      <c r="L84" s="5"/>
      <c r="M84" s="5"/>
      <c r="N84" s="5"/>
      <c r="O84" s="5"/>
      <c r="P84" s="5"/>
    </row>
    <row r="85" spans="1:16" ht="15.75">
      <c r="A85" s="12"/>
      <c r="B85" s="5" t="str">
        <f>Source!H56</f>
        <v>Основная ЗП рабочих</v>
      </c>
      <c r="C85" s="5"/>
      <c r="D85" s="5"/>
      <c r="E85" s="5"/>
      <c r="F85" s="5">
        <f>ROUND(Source!F56,2)</f>
        <v>5354.96</v>
      </c>
      <c r="G85" s="5"/>
      <c r="H85" s="5"/>
      <c r="I85" s="5"/>
      <c r="J85" s="5"/>
      <c r="K85" s="13"/>
      <c r="L85" s="5"/>
      <c r="M85" s="5"/>
      <c r="N85" s="5"/>
      <c r="O85" s="5"/>
      <c r="P85" s="5"/>
    </row>
    <row r="86" spans="1:16" ht="15.75">
      <c r="A86" s="12"/>
      <c r="B86" s="5" t="str">
        <f>Source!H58</f>
        <v>Трудозатраты строителей</v>
      </c>
      <c r="C86" s="5"/>
      <c r="D86" s="5"/>
      <c r="E86" s="5"/>
      <c r="F86" s="5">
        <f>ROUND(Source!F58,2)</f>
        <v>557.62</v>
      </c>
      <c r="G86" s="5"/>
      <c r="H86" s="5"/>
      <c r="I86" s="5"/>
      <c r="J86" s="5"/>
      <c r="K86" s="13"/>
      <c r="L86" s="5"/>
      <c r="M86" s="5"/>
      <c r="N86" s="5"/>
      <c r="O86" s="5"/>
      <c r="P86" s="5"/>
    </row>
    <row r="87" spans="1:16" ht="15.75">
      <c r="A87" s="12"/>
      <c r="B87" s="5" t="str">
        <f>Source!H59</f>
        <v>Трудозатраты машинистов</v>
      </c>
      <c r="C87" s="5"/>
      <c r="D87" s="5"/>
      <c r="E87" s="5"/>
      <c r="F87" s="5">
        <f>ROUND(Source!F59,2)</f>
        <v>3.59</v>
      </c>
      <c r="G87" s="5"/>
      <c r="H87" s="5"/>
      <c r="I87" s="5"/>
      <c r="J87" s="5"/>
      <c r="K87" s="13"/>
      <c r="L87" s="5"/>
      <c r="M87" s="5"/>
      <c r="N87" s="5"/>
      <c r="O87" s="5"/>
      <c r="P87" s="5"/>
    </row>
    <row r="88" spans="1:20" s="5" customFormat="1" ht="15.75">
      <c r="A88" s="12"/>
      <c r="B88" s="52" t="str">
        <f>CONCATENATE("     Накладные расходы  ",Source!AT24,"%")</f>
        <v>     Накладные расходы  74%</v>
      </c>
      <c r="C88" s="53"/>
      <c r="D88" s="53"/>
      <c r="F88" s="11">
        <f>SUM(T88:AM88)</f>
        <v>331.32</v>
      </c>
      <c r="K88" s="13"/>
      <c r="T88" s="5">
        <f>Source!X24</f>
        <v>331.32</v>
      </c>
    </row>
    <row r="89" spans="1:20" s="5" customFormat="1" ht="15.75">
      <c r="A89" s="12"/>
      <c r="B89" s="52" t="str">
        <f>CONCATENATE("     Накладные расходы  ",Source!AT25,"%")</f>
        <v>     Накладные расходы  115,2%</v>
      </c>
      <c r="C89" s="53"/>
      <c r="D89" s="53"/>
      <c r="F89" s="11">
        <f>SUM(T89:AM89)</f>
        <v>3750.95</v>
      </c>
      <c r="K89" s="13"/>
      <c r="T89" s="5">
        <f>Source!X25+Source!X29+Source!X30+Source!X31+Source!X32+Source!X34+Source!X37+Source!X38</f>
        <v>3750.95</v>
      </c>
    </row>
    <row r="90" spans="1:20" s="5" customFormat="1" ht="15.75">
      <c r="A90" s="12"/>
      <c r="B90" s="52" t="str">
        <f>CONCATENATE("     Накладные расходы  ",Source!AT39,"%")</f>
        <v>     Накладные расходы  90%</v>
      </c>
      <c r="C90" s="53"/>
      <c r="D90" s="53"/>
      <c r="F90" s="11">
        <f>SUM(T90:AM90)</f>
        <v>157.68</v>
      </c>
      <c r="K90" s="13"/>
      <c r="T90" s="5">
        <f>Source!X39</f>
        <v>157.68</v>
      </c>
    </row>
    <row r="91" spans="1:20" s="5" customFormat="1" ht="15.75">
      <c r="A91" s="12"/>
      <c r="B91" s="52" t="str">
        <f>CONCATENATE("     Накладные расходы  ",Source!AT41,"%")</f>
        <v>     Накладные расходы  103%</v>
      </c>
      <c r="C91" s="53"/>
      <c r="D91" s="53"/>
      <c r="F91" s="11">
        <f>SUM(T91:AM91)</f>
        <v>1564.07</v>
      </c>
      <c r="K91" s="13"/>
      <c r="T91" s="5">
        <f>Source!X41</f>
        <v>1564.07</v>
      </c>
    </row>
    <row r="92" spans="1:20" s="5" customFormat="1" ht="15.75">
      <c r="A92" s="12"/>
      <c r="B92" s="52" t="str">
        <f>CONCATENATE("     Накладные расходы  ",Source!AT48,"%")</f>
        <v>     Накладные расходы  0%</v>
      </c>
      <c r="C92" s="53"/>
      <c r="D92" s="53"/>
      <c r="F92" s="11">
        <f>SUM(T92:AM92)</f>
        <v>0</v>
      </c>
      <c r="K92" s="13"/>
      <c r="T92" s="5">
        <f>Source!X48</f>
        <v>0</v>
      </c>
    </row>
    <row r="93" spans="1:16" s="14" customFormat="1" ht="18.75">
      <c r="A93" s="12"/>
      <c r="B93" s="5" t="str">
        <f>CONCATENATE("Итого, ",Source!H61)</f>
        <v>Итого, Накладные расходы</v>
      </c>
      <c r="C93" s="5"/>
      <c r="D93" s="5"/>
      <c r="E93" s="5"/>
      <c r="F93" s="5">
        <f>ROUND(Source!F61,2)</f>
        <v>5804.02</v>
      </c>
      <c r="G93" s="5"/>
      <c r="H93" s="5"/>
      <c r="I93" s="5"/>
      <c r="J93" s="5"/>
      <c r="K93" s="13"/>
      <c r="L93" s="5"/>
      <c r="M93" s="5"/>
      <c r="N93" s="5"/>
      <c r="O93" s="5"/>
      <c r="P93" s="5"/>
    </row>
    <row r="94" spans="1:40" s="5" customFormat="1" ht="15.75">
      <c r="A94" s="12"/>
      <c r="B94" s="52" t="str">
        <f>CONCATENATE("     Сметная прибыль  ",Source!AU24,"%")</f>
        <v>     Сметная прибыль  50%</v>
      </c>
      <c r="C94" s="53"/>
      <c r="D94" s="53"/>
      <c r="F94" s="11">
        <f>SUM(AN94:BB94)</f>
        <v>223.87</v>
      </c>
      <c r="K94" s="13"/>
      <c r="AN94" s="5">
        <f>Source!Y24</f>
        <v>223.87</v>
      </c>
    </row>
    <row r="95" spans="1:40" s="5" customFormat="1" ht="15.75">
      <c r="A95" s="12"/>
      <c r="B95" s="52" t="str">
        <f>CONCATENATE("     Сметная прибыль  ",Source!AU25,"%")</f>
        <v>     Сметная прибыль  70,55%</v>
      </c>
      <c r="C95" s="53"/>
      <c r="D95" s="53"/>
      <c r="F95" s="11">
        <f>SUM(AN95:BB95)</f>
        <v>2297.12</v>
      </c>
      <c r="K95" s="13"/>
      <c r="AN95" s="5">
        <f>Source!Y25+Source!Y29+Source!Y30+Source!Y31+Source!Y32+Source!Y34+Source!Y37+Source!Y38</f>
        <v>2297.12</v>
      </c>
    </row>
    <row r="96" spans="1:40" s="5" customFormat="1" ht="15.75">
      <c r="A96" s="12"/>
      <c r="B96" s="52" t="str">
        <f>CONCATENATE("     Сметная прибыль  ",Source!AU39,"%")</f>
        <v>     Сметная прибыль  59,5%</v>
      </c>
      <c r="C96" s="53"/>
      <c r="D96" s="53"/>
      <c r="F96" s="11">
        <f>SUM(AN96:BB96)</f>
        <v>104.24</v>
      </c>
      <c r="K96" s="13"/>
      <c r="AN96" s="5">
        <f>Source!Y39</f>
        <v>104.24</v>
      </c>
    </row>
    <row r="97" spans="1:40" s="5" customFormat="1" ht="15.75">
      <c r="A97" s="12"/>
      <c r="B97" s="52" t="str">
        <f>CONCATENATE("     Сметная прибыль  ",Source!AU41,"%")</f>
        <v>     Сметная прибыль  60%</v>
      </c>
      <c r="C97" s="53"/>
      <c r="D97" s="53"/>
      <c r="F97" s="11">
        <f>SUM(AN97:BB97)</f>
        <v>911.11</v>
      </c>
      <c r="K97" s="13"/>
      <c r="AN97" s="5">
        <f>Source!Y41</f>
        <v>911.11</v>
      </c>
    </row>
    <row r="98" spans="1:40" s="5" customFormat="1" ht="15.75">
      <c r="A98" s="12"/>
      <c r="B98" s="52" t="str">
        <f>CONCATENATE("     Сметная прибыль  ",Source!AU48,"%")</f>
        <v>     Сметная прибыль  0%</v>
      </c>
      <c r="C98" s="53"/>
      <c r="D98" s="53"/>
      <c r="F98" s="11">
        <f>SUM(AN98:BB98)</f>
        <v>0</v>
      </c>
      <c r="K98" s="13"/>
      <c r="AN98" s="5">
        <f>Source!Y48</f>
        <v>0</v>
      </c>
    </row>
    <row r="99" spans="1:16" s="14" customFormat="1" ht="18.75">
      <c r="A99" s="12"/>
      <c r="B99" s="5" t="str">
        <f>CONCATENATE("Итого, ",Source!H62)</f>
        <v>Итого, Сметная прибыль</v>
      </c>
      <c r="C99" s="5"/>
      <c r="D99" s="5"/>
      <c r="E99" s="5"/>
      <c r="F99" s="5">
        <f>ROUND(Source!F62,2)</f>
        <v>3536.34</v>
      </c>
      <c r="G99" s="5"/>
      <c r="H99" s="5"/>
      <c r="I99" s="5"/>
      <c r="J99" s="5"/>
      <c r="K99" s="13"/>
      <c r="L99" s="5"/>
      <c r="M99" s="5"/>
      <c r="N99" s="5"/>
      <c r="O99" s="5"/>
      <c r="P99" s="5"/>
    </row>
    <row r="100" spans="1:16" ht="15.75">
      <c r="A100" s="12"/>
      <c r="B100" s="5"/>
      <c r="C100" s="5"/>
      <c r="D100" s="5"/>
      <c r="E100" s="5"/>
      <c r="F100" s="5"/>
      <c r="G100" s="5"/>
      <c r="H100" s="5"/>
      <c r="I100" s="5"/>
      <c r="J100" s="5"/>
      <c r="K100" s="13"/>
      <c r="L100" s="5"/>
      <c r="M100" s="5"/>
      <c r="N100" s="5"/>
      <c r="O100" s="5"/>
      <c r="P100" s="5"/>
    </row>
    <row r="101" spans="1:16" ht="15.75">
      <c r="A101" s="12"/>
      <c r="B101" s="5"/>
      <c r="C101" s="5"/>
      <c r="D101" s="5"/>
      <c r="E101" s="5"/>
      <c r="F101" s="5"/>
      <c r="G101" s="5"/>
      <c r="H101" s="5"/>
      <c r="I101" s="5"/>
      <c r="J101" s="5"/>
      <c r="K101" s="13"/>
      <c r="L101" s="5"/>
      <c r="M101" s="5"/>
      <c r="N101" s="5"/>
      <c r="O101" s="5"/>
      <c r="P101" s="5"/>
    </row>
    <row r="102" spans="1:16" ht="15.75">
      <c r="A102" s="9"/>
      <c r="B102" s="8" t="s">
        <v>381</v>
      </c>
      <c r="C102" s="36"/>
      <c r="D102" s="36"/>
      <c r="E102" s="36"/>
      <c r="F102" s="36"/>
      <c r="G102" s="36">
        <f>IF(Source!O64=0,"-",ROUND(Source!O64,2))</f>
        <v>15228.26</v>
      </c>
      <c r="H102" s="36">
        <f>IF(Source!S64=0,"-",ROUND(Source!S64,2))</f>
        <v>5354.96</v>
      </c>
      <c r="I102" s="37">
        <f>IF(Source!Q64=0,"-",ROUND(Source!Q64,2))</f>
        <v>377.38</v>
      </c>
      <c r="J102" s="36"/>
      <c r="K102" s="38">
        <f>IF(Source!U64=0,"-",ROUND(Source!U64,10))</f>
        <v>557.62284</v>
      </c>
      <c r="L102" s="5"/>
      <c r="M102" s="5"/>
      <c r="N102" s="5"/>
      <c r="O102" s="5"/>
      <c r="P102" s="5"/>
    </row>
    <row r="103" spans="1:16" ht="15.75">
      <c r="A103" s="9"/>
      <c r="B103" s="6"/>
      <c r="C103" s="36"/>
      <c r="D103" s="36"/>
      <c r="E103" s="36"/>
      <c r="F103" s="36"/>
      <c r="G103" s="36"/>
      <c r="H103" s="36"/>
      <c r="I103" s="36">
        <f>IF(Source!R64=0,"-",ROUND(Source!R64,2))</f>
        <v>42.51</v>
      </c>
      <c r="J103" s="36"/>
      <c r="K103" s="39">
        <f>IF(Source!V64=0,"-",ROUND(Source!V64,10))</f>
        <v>3.59225</v>
      </c>
      <c r="L103" s="5"/>
      <c r="M103" s="5"/>
      <c r="N103" s="5"/>
      <c r="O103" s="5"/>
      <c r="P103" s="5"/>
    </row>
    <row r="104" spans="1:16" ht="15.75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13"/>
      <c r="L104" s="5"/>
      <c r="M104" s="5"/>
      <c r="N104" s="5"/>
      <c r="O104" s="5"/>
      <c r="P104" s="5"/>
    </row>
    <row r="105" spans="1:16" ht="15.75">
      <c r="A105" s="12"/>
      <c r="B105" s="5" t="str">
        <f>Source!H77</f>
        <v>Индекс к эксплуатации машин и механизмов</v>
      </c>
      <c r="C105" s="5"/>
      <c r="D105" s="5"/>
      <c r="E105" s="5"/>
      <c r="F105" s="5">
        <f>ROUND(Source!F77,2)</f>
        <v>3.89</v>
      </c>
      <c r="G105" s="5"/>
      <c r="H105" s="5"/>
      <c r="I105" s="5"/>
      <c r="J105" s="5"/>
      <c r="K105" s="13"/>
      <c r="L105" s="5"/>
      <c r="M105" s="5"/>
      <c r="N105" s="5"/>
      <c r="O105" s="5"/>
      <c r="P105" s="5"/>
    </row>
    <row r="106" spans="1:16" ht="15.75">
      <c r="A106" s="12"/>
      <c r="B106" s="5" t="str">
        <f>Source!H78</f>
        <v>Индекс к материалам</v>
      </c>
      <c r="C106" s="5"/>
      <c r="D106" s="5"/>
      <c r="E106" s="5"/>
      <c r="F106" s="5">
        <f>ROUND(Source!F78,2)</f>
        <v>4.99</v>
      </c>
      <c r="G106" s="5"/>
      <c r="H106" s="5"/>
      <c r="I106" s="5"/>
      <c r="J106" s="5"/>
      <c r="K106" s="13"/>
      <c r="L106" s="5"/>
      <c r="M106" s="5"/>
      <c r="N106" s="5"/>
      <c r="O106" s="5"/>
      <c r="P106" s="5"/>
    </row>
    <row r="107" spans="1:16" ht="15.75">
      <c r="A107" s="12"/>
      <c r="B107" s="5" t="str">
        <f>Source!H79</f>
        <v>Индекс к основной заработной плате</v>
      </c>
      <c r="C107" s="5"/>
      <c r="D107" s="5"/>
      <c r="E107" s="5"/>
      <c r="F107" s="5">
        <f>ROUND(Source!F79,2)</f>
        <v>8.65</v>
      </c>
      <c r="G107" s="5"/>
      <c r="H107" s="5"/>
      <c r="I107" s="5"/>
      <c r="J107" s="5"/>
      <c r="K107" s="13"/>
      <c r="L107" s="5"/>
      <c r="M107" s="5"/>
      <c r="N107" s="5"/>
      <c r="O107" s="5"/>
      <c r="P107" s="5"/>
    </row>
    <row r="108" spans="1:16" ht="15.75">
      <c r="A108" s="12"/>
      <c r="B108" s="5" t="str">
        <f>Source!H80</f>
        <v>Эксплуатация машин с учетом индекса, руб.</v>
      </c>
      <c r="C108" s="5"/>
      <c r="D108" s="5"/>
      <c r="E108" s="5"/>
      <c r="F108" s="5">
        <f>ROUND(Source!F80,2)</f>
        <v>1468.01</v>
      </c>
      <c r="G108" s="5"/>
      <c r="H108" s="5"/>
      <c r="I108" s="5"/>
      <c r="J108" s="5"/>
      <c r="K108" s="13"/>
      <c r="L108" s="5"/>
      <c r="M108" s="5"/>
      <c r="N108" s="5"/>
      <c r="O108" s="5"/>
      <c r="P108" s="5"/>
    </row>
    <row r="109" spans="1:16" ht="15.75">
      <c r="A109" s="12"/>
      <c r="B109" s="5" t="str">
        <f>Source!H81</f>
        <v>Стоимость материалов с учетом индекса, руб.</v>
      </c>
      <c r="C109" s="5"/>
      <c r="D109" s="5"/>
      <c r="E109" s="5"/>
      <c r="F109" s="5">
        <f>ROUND(Source!F81,2)</f>
        <v>47384.64</v>
      </c>
      <c r="G109" s="5"/>
      <c r="H109" s="5"/>
      <c r="I109" s="5"/>
      <c r="J109" s="5"/>
      <c r="K109" s="13"/>
      <c r="L109" s="5"/>
      <c r="M109" s="5"/>
      <c r="N109" s="5"/>
      <c r="O109" s="5"/>
      <c r="P109" s="5"/>
    </row>
    <row r="110" spans="1:16" ht="15.75">
      <c r="A110" s="12"/>
      <c r="B110" s="5" t="str">
        <f>Source!H82</f>
        <v>Зарплата машинистов с учетом индекса, руб.</v>
      </c>
      <c r="C110" s="5"/>
      <c r="D110" s="5"/>
      <c r="E110" s="5"/>
      <c r="F110" s="5">
        <f>ROUND(Source!F82,2)</f>
        <v>367.71</v>
      </c>
      <c r="G110" s="5"/>
      <c r="H110" s="5"/>
      <c r="I110" s="5"/>
      <c r="J110" s="5"/>
      <c r="K110" s="13"/>
      <c r="L110" s="5"/>
      <c r="M110" s="5"/>
      <c r="N110" s="5"/>
      <c r="O110" s="5"/>
      <c r="P110" s="5"/>
    </row>
    <row r="111" spans="1:16" ht="15.75">
      <c r="A111" s="12"/>
      <c r="B111" s="5" t="str">
        <f>Source!H83</f>
        <v>Основная зарплата рабочих с учетом индекса, руб.</v>
      </c>
      <c r="C111" s="5"/>
      <c r="D111" s="5"/>
      <c r="E111" s="5"/>
      <c r="F111" s="5">
        <f>ROUND(Source!F83,2)</f>
        <v>46320.4</v>
      </c>
      <c r="G111" s="5"/>
      <c r="H111" s="5"/>
      <c r="I111" s="5"/>
      <c r="J111" s="5"/>
      <c r="K111" s="13"/>
      <c r="L111" s="5"/>
      <c r="M111" s="5"/>
      <c r="N111" s="5"/>
      <c r="O111" s="5"/>
      <c r="P111" s="5"/>
    </row>
    <row r="112" spans="1:16" ht="15.75">
      <c r="A112" s="12"/>
      <c r="B112" s="5" t="str">
        <f>Source!H84</f>
        <v>Прямые затраты с учетом индекса, руб.</v>
      </c>
      <c r="C112" s="5"/>
      <c r="D112" s="5"/>
      <c r="E112" s="5"/>
      <c r="F112" s="5">
        <f>ROUND(Source!F84,2)</f>
        <v>95173.05</v>
      </c>
      <c r="G112" s="5"/>
      <c r="H112" s="5"/>
      <c r="I112" s="5"/>
      <c r="J112" s="5"/>
      <c r="K112" s="13"/>
      <c r="L112" s="5"/>
      <c r="M112" s="5"/>
      <c r="N112" s="5"/>
      <c r="O112" s="5"/>
      <c r="P112" s="5"/>
    </row>
    <row r="113" spans="1:16" ht="15.75">
      <c r="A113" s="12"/>
      <c r="B113" s="5" t="str">
        <f>Source!H85</f>
        <v>Коэффициент к накладным расходам</v>
      </c>
      <c r="C113" s="5"/>
      <c r="D113" s="5"/>
      <c r="E113" s="5"/>
      <c r="F113" s="5">
        <f>ROUND(Source!F85,2)</f>
        <v>0.94</v>
      </c>
      <c r="G113" s="5"/>
      <c r="H113" s="5"/>
      <c r="I113" s="5"/>
      <c r="J113" s="5"/>
      <c r="K113" s="13"/>
      <c r="L113" s="5"/>
      <c r="M113" s="5"/>
      <c r="N113" s="5"/>
      <c r="O113" s="5"/>
      <c r="P113" s="5"/>
    </row>
    <row r="114" spans="1:16" s="14" customFormat="1" ht="18.75">
      <c r="A114" s="12"/>
      <c r="B114" s="5" t="str">
        <f>CONCATENATE("Итого, ",Source!H86)</f>
        <v>Итого, Накладные расходы с учетом индекса, руб.</v>
      </c>
      <c r="C114" s="5"/>
      <c r="D114" s="5"/>
      <c r="E114" s="5"/>
      <c r="F114" s="5">
        <f>ROUND(Source!F86,2)</f>
        <v>47192.49</v>
      </c>
      <c r="G114" s="5"/>
      <c r="H114" s="5"/>
      <c r="I114" s="5"/>
      <c r="J114" s="5"/>
      <c r="K114" s="13"/>
      <c r="L114" s="5"/>
      <c r="M114" s="5"/>
      <c r="N114" s="5"/>
      <c r="O114" s="5"/>
      <c r="P114" s="5"/>
    </row>
    <row r="115" spans="1:16" s="14" customFormat="1" ht="18.75">
      <c r="A115" s="12"/>
      <c r="B115" s="5" t="str">
        <f>CONCATENATE("Итого, ",Source!H87)</f>
        <v>Итого, Сметная прибыль с учетом индекса, руб.</v>
      </c>
      <c r="C115" s="5"/>
      <c r="D115" s="5"/>
      <c r="E115" s="5"/>
      <c r="F115" s="5">
        <f>ROUND(Source!F87,2)</f>
        <v>30589.34</v>
      </c>
      <c r="G115" s="5"/>
      <c r="H115" s="5"/>
      <c r="I115" s="5"/>
      <c r="J115" s="5"/>
      <c r="K115" s="13"/>
      <c r="L115" s="5"/>
      <c r="M115" s="5"/>
      <c r="N115" s="5"/>
      <c r="O115" s="5"/>
      <c r="P115" s="5"/>
    </row>
    <row r="116" spans="1:16" ht="15.75">
      <c r="A116" s="45"/>
      <c r="B116" s="46" t="str">
        <f>Source!H88</f>
        <v>ИТОГО ПО СМЕТЕ, руб.</v>
      </c>
      <c r="C116" s="46"/>
      <c r="D116" s="46"/>
      <c r="E116" s="46"/>
      <c r="F116" s="46">
        <f>ROUND(Source!F88,2)</f>
        <v>172954.88</v>
      </c>
      <c r="G116" s="46"/>
      <c r="H116" s="5"/>
      <c r="I116" s="5"/>
      <c r="J116" s="5"/>
      <c r="K116" s="13"/>
      <c r="L116" s="5"/>
      <c r="M116" s="5"/>
      <c r="N116" s="5"/>
      <c r="O116" s="5"/>
      <c r="P116" s="5"/>
    </row>
    <row r="117" spans="1:16" ht="15.75">
      <c r="A117" s="45"/>
      <c r="B117" s="46" t="str">
        <f>Source!H95</f>
        <v>Непредвиденные расходы  %</v>
      </c>
      <c r="C117" s="46"/>
      <c r="D117" s="46"/>
      <c r="E117" s="46"/>
      <c r="F117" s="46">
        <f>ROUND(Source!F95,2)</f>
        <v>2</v>
      </c>
      <c r="G117" s="46"/>
      <c r="H117" s="5"/>
      <c r="I117" s="5"/>
      <c r="J117" s="5"/>
      <c r="K117" s="13"/>
      <c r="L117" s="5"/>
      <c r="M117" s="5"/>
      <c r="N117" s="5"/>
      <c r="O117" s="5"/>
      <c r="P117" s="5"/>
    </row>
    <row r="118" spans="1:16" ht="15.75">
      <c r="A118" s="45"/>
      <c r="B118" s="46" t="str">
        <f>Source!H96</f>
        <v>Непредвиденные расходы руб.</v>
      </c>
      <c r="C118" s="46"/>
      <c r="D118" s="46"/>
      <c r="E118" s="46"/>
      <c r="F118" s="46">
        <f>ROUND(Source!F96,2)</f>
        <v>3459.1</v>
      </c>
      <c r="G118" s="46"/>
      <c r="H118" s="5"/>
      <c r="I118" s="5"/>
      <c r="J118" s="5"/>
      <c r="K118" s="13"/>
      <c r="L118" s="5"/>
      <c r="M118" s="5"/>
      <c r="N118" s="5"/>
      <c r="O118" s="5"/>
      <c r="P118" s="5"/>
    </row>
    <row r="119" spans="1:16" ht="15.75">
      <c r="A119" s="45"/>
      <c r="B119" s="46" t="str">
        <f>Source!H97</f>
        <v>ИТОГ с непредвиденными расходами</v>
      </c>
      <c r="C119" s="46"/>
      <c r="D119" s="46"/>
      <c r="E119" s="46"/>
      <c r="F119" s="46">
        <f>ROUND(Source!F97,2)</f>
        <v>176413.98</v>
      </c>
      <c r="G119" s="46"/>
      <c r="H119" s="5"/>
      <c r="I119" s="5"/>
      <c r="J119" s="5"/>
      <c r="K119" s="13"/>
      <c r="L119" s="5"/>
      <c r="M119" s="5"/>
      <c r="N119" s="5"/>
      <c r="O119" s="5"/>
      <c r="P119" s="5"/>
    </row>
    <row r="120" spans="1:16" ht="15.75">
      <c r="A120" s="45"/>
      <c r="B120" s="46" t="str">
        <f>Source!H99</f>
        <v>НДС 18%</v>
      </c>
      <c r="C120" s="46"/>
      <c r="D120" s="46"/>
      <c r="E120" s="46"/>
      <c r="F120" s="46">
        <f>ROUND(Source!F99,2)</f>
        <v>31754.52</v>
      </c>
      <c r="G120" s="46"/>
      <c r="H120" s="5"/>
      <c r="I120" s="5"/>
      <c r="J120" s="5"/>
      <c r="K120" s="13"/>
      <c r="L120" s="5"/>
      <c r="M120" s="5"/>
      <c r="N120" s="5"/>
      <c r="O120" s="5"/>
      <c r="P120" s="5"/>
    </row>
    <row r="121" spans="1:16" ht="15.75">
      <c r="A121" s="45"/>
      <c r="B121" s="46" t="str">
        <f>Source!H100</f>
        <v>ИТОГО с НДС</v>
      </c>
      <c r="C121" s="46"/>
      <c r="D121" s="46"/>
      <c r="E121" s="46"/>
      <c r="F121" s="46">
        <v>208169</v>
      </c>
      <c r="G121" s="46"/>
      <c r="H121" s="5"/>
      <c r="I121" s="5"/>
      <c r="J121" s="5"/>
      <c r="K121" s="13"/>
      <c r="L121" s="5"/>
      <c r="M121" s="5"/>
      <c r="N121" s="5"/>
      <c r="O121" s="5"/>
      <c r="P121" s="5"/>
    </row>
    <row r="122" spans="1:16" ht="15.75">
      <c r="A122" s="12"/>
      <c r="B122" s="5"/>
      <c r="C122" s="5"/>
      <c r="D122" s="5"/>
      <c r="E122" s="5"/>
      <c r="F122" s="5"/>
      <c r="G122" s="5"/>
      <c r="H122" s="5"/>
      <c r="I122" s="5"/>
      <c r="J122" s="5"/>
      <c r="K122" s="13"/>
      <c r="L122" s="5"/>
      <c r="M122" s="5"/>
      <c r="N122" s="5"/>
      <c r="O122" s="5"/>
      <c r="P122" s="5"/>
    </row>
    <row r="123" spans="1:16" ht="15.75">
      <c r="A123" s="12"/>
      <c r="B123" s="5"/>
      <c r="C123" s="5"/>
      <c r="D123" s="5"/>
      <c r="E123" s="5"/>
      <c r="F123" s="5"/>
      <c r="G123" s="5"/>
      <c r="H123" s="5"/>
      <c r="I123" s="5"/>
      <c r="J123" s="5"/>
      <c r="K123" s="13"/>
      <c r="L123" s="5"/>
      <c r="M123" s="5"/>
      <c r="N123" s="5"/>
      <c r="O123" s="5"/>
      <c r="P123" s="5"/>
    </row>
    <row r="124" spans="1:16" ht="15.75">
      <c r="A124" s="12"/>
      <c r="B124" s="5"/>
      <c r="C124" s="5"/>
      <c r="D124" s="5"/>
      <c r="E124" s="5"/>
      <c r="F124" s="5"/>
      <c r="G124" s="5"/>
      <c r="H124" s="5"/>
      <c r="I124" s="5"/>
      <c r="J124" s="5"/>
      <c r="K124" s="13"/>
      <c r="L124" s="5"/>
      <c r="M124" s="5"/>
      <c r="N124" s="5"/>
      <c r="O124" s="5"/>
      <c r="P124" s="5"/>
    </row>
    <row r="125" spans="1:16" ht="15.75">
      <c r="A125" s="12"/>
      <c r="B125" s="22" t="s">
        <v>382</v>
      </c>
      <c r="C125" s="42"/>
      <c r="D125" s="5"/>
      <c r="E125" s="5"/>
      <c r="F125" s="5" t="s">
        <v>393</v>
      </c>
      <c r="G125" s="5"/>
      <c r="H125" s="5"/>
      <c r="I125" s="5"/>
      <c r="J125" s="5"/>
      <c r="K125" s="13"/>
      <c r="L125" s="5"/>
      <c r="M125" s="5"/>
      <c r="N125" s="5"/>
      <c r="O125" s="5"/>
      <c r="P125" s="5"/>
    </row>
    <row r="126" spans="1:16" ht="15.75">
      <c r="A126" s="12"/>
      <c r="B126" s="5"/>
      <c r="C126" s="5"/>
      <c r="D126" s="5"/>
      <c r="E126" s="5"/>
      <c r="F126" s="5"/>
      <c r="G126" s="5"/>
      <c r="H126" s="5"/>
      <c r="I126" s="5"/>
      <c r="J126" s="5"/>
      <c r="K126" s="13"/>
      <c r="L126" s="5"/>
      <c r="M126" s="5"/>
      <c r="N126" s="5"/>
      <c r="O126" s="5"/>
      <c r="P126" s="5"/>
    </row>
    <row r="127" spans="1:16" ht="15.75">
      <c r="A127" s="12"/>
      <c r="B127" s="22"/>
      <c r="C127" s="42"/>
      <c r="D127" s="5"/>
      <c r="E127" s="5"/>
      <c r="F127" s="5"/>
      <c r="G127" s="5" t="s">
        <v>394</v>
      </c>
      <c r="H127" s="5"/>
      <c r="I127" s="5"/>
      <c r="J127" s="5"/>
      <c r="K127" s="13"/>
      <c r="L127" s="5"/>
      <c r="M127" s="5"/>
      <c r="N127" s="5"/>
      <c r="O127" s="5"/>
      <c r="P127" s="5"/>
    </row>
    <row r="128" spans="1:16" ht="15.75">
      <c r="A128" s="43"/>
      <c r="B128" s="42"/>
      <c r="C128" s="42"/>
      <c r="D128" s="42"/>
      <c r="E128" s="42"/>
      <c r="F128" s="42"/>
      <c r="G128" s="42"/>
      <c r="H128" s="42"/>
      <c r="I128" s="42"/>
      <c r="J128" s="42"/>
      <c r="K128" s="44"/>
      <c r="L128" s="5"/>
      <c r="M128" s="5"/>
      <c r="N128" s="5"/>
      <c r="O128" s="5"/>
      <c r="P128" s="5"/>
    </row>
    <row r="129" spans="1:16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</sheetData>
  <sheetProtection/>
  <mergeCells count="34">
    <mergeCell ref="B97:D97"/>
    <mergeCell ref="B98:D98"/>
    <mergeCell ref="B90:D90"/>
    <mergeCell ref="B91:D91"/>
    <mergeCell ref="B92:D92"/>
    <mergeCell ref="B94:D94"/>
    <mergeCell ref="B95:D95"/>
    <mergeCell ref="B96:D96"/>
    <mergeCell ref="F20:F21"/>
    <mergeCell ref="I20:I21"/>
    <mergeCell ref="J20:J21"/>
    <mergeCell ref="K20:K21"/>
    <mergeCell ref="B88:D88"/>
    <mergeCell ref="B89:D89"/>
    <mergeCell ref="G17:I17"/>
    <mergeCell ref="J17:K17"/>
    <mergeCell ref="E18:E19"/>
    <mergeCell ref="F18:F19"/>
    <mergeCell ref="G18:G21"/>
    <mergeCell ref="H18:H21"/>
    <mergeCell ref="I18:I19"/>
    <mergeCell ref="J18:K18"/>
    <mergeCell ref="J19:K19"/>
    <mergeCell ref="E20:E21"/>
    <mergeCell ref="H3:K3"/>
    <mergeCell ref="H4:K4"/>
    <mergeCell ref="A8:K8"/>
    <mergeCell ref="A9:K9"/>
    <mergeCell ref="A10:K10"/>
    <mergeCell ref="A17:A21"/>
    <mergeCell ref="B17:B21"/>
    <mergeCell ref="C17:C21"/>
    <mergeCell ref="D17:D21"/>
    <mergeCell ref="E17:F17"/>
  </mergeCells>
  <printOptions/>
  <pageMargins left="0.4" right="0.4" top="0.4694444444444444" bottom="0.4" header="0.20833333333333334" footer="0.2777777777777778"/>
  <pageSetup horizontalDpi="600" verticalDpi="600" orientation="portrait" paperSize="9" scale="70" r:id="rId1"/>
  <headerFooter>
    <oddHeader>&amp;L&amp;"Arial Cyr"&amp;7&amp;UПрограммные комплексы "Ресурсная смета", "Смета 2000", "BabyСмета", "Smeta.ru" (095) 974-15-89№ п/п&amp;R&amp;"Arial Cyr,обычный"&amp;7&amp;UСтраница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10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2</v>
      </c>
      <c r="G1">
        <v>0</v>
      </c>
      <c r="H1">
        <v>0</v>
      </c>
      <c r="I1" t="s">
        <v>2</v>
      </c>
      <c r="K1">
        <v>1</v>
      </c>
      <c r="L1">
        <v>30541</v>
      </c>
    </row>
    <row r="12" spans="1:103" ht="12.75">
      <c r="A12" s="1">
        <v>1</v>
      </c>
      <c r="B12" s="1">
        <v>1</v>
      </c>
      <c r="C12" s="1">
        <v>0</v>
      </c>
      <c r="D12" s="1">
        <f>ROW(A64)</f>
        <v>64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12478840</v>
      </c>
      <c r="BE12" s="1" t="s">
        <v>6</v>
      </c>
      <c r="BF12" s="1" t="s">
        <v>7</v>
      </c>
      <c r="BG12" s="1">
        <v>6924707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9280456</v>
      </c>
      <c r="CB12" s="1">
        <v>9280449</v>
      </c>
      <c r="CC12" s="1">
        <v>9280447</v>
      </c>
      <c r="CD12" s="1">
        <v>9280440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10200490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9231738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B64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Ремонт системы теплоснабжения МУЗ Мулловской участковой больницы.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15228.26</v>
      </c>
      <c r="P18" s="2">
        <f t="shared" si="0"/>
        <v>9495.92</v>
      </c>
      <c r="Q18" s="2">
        <f t="shared" si="0"/>
        <v>377.38</v>
      </c>
      <c r="R18" s="2">
        <f t="shared" si="0"/>
        <v>42.51</v>
      </c>
      <c r="S18" s="2">
        <f t="shared" si="0"/>
        <v>5354.96</v>
      </c>
      <c r="T18" s="2">
        <f t="shared" si="0"/>
        <v>0</v>
      </c>
      <c r="U18" s="2">
        <f t="shared" si="0"/>
        <v>557.62284</v>
      </c>
      <c r="V18" s="2">
        <f t="shared" si="0"/>
        <v>3.59225</v>
      </c>
      <c r="W18" s="2">
        <f t="shared" si="0"/>
        <v>0</v>
      </c>
      <c r="X18" s="2">
        <f t="shared" si="0"/>
        <v>5804.02</v>
      </c>
      <c r="Y18" s="2">
        <f t="shared" si="0"/>
        <v>3536.34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ROW(A50)</f>
        <v>50</v>
      </c>
      <c r="E20" s="1"/>
      <c r="F20" s="1" t="s">
        <v>12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B50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Ремонт системы теплоснабжения.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15228.26</v>
      </c>
      <c r="P22" s="2">
        <f t="shared" si="1"/>
        <v>9495.92</v>
      </c>
      <c r="Q22" s="2">
        <f t="shared" si="1"/>
        <v>377.38</v>
      </c>
      <c r="R22" s="2">
        <f t="shared" si="1"/>
        <v>42.51</v>
      </c>
      <c r="S22" s="2">
        <f t="shared" si="1"/>
        <v>5354.96</v>
      </c>
      <c r="T22" s="2">
        <f t="shared" si="1"/>
        <v>0</v>
      </c>
      <c r="U22" s="2">
        <f t="shared" si="1"/>
        <v>557.62284</v>
      </c>
      <c r="V22" s="2">
        <f t="shared" si="1"/>
        <v>3.59225</v>
      </c>
      <c r="W22" s="2">
        <f t="shared" si="1"/>
        <v>0</v>
      </c>
      <c r="X22" s="2">
        <f t="shared" si="1"/>
        <v>5804.02</v>
      </c>
      <c r="Y22" s="2">
        <f t="shared" si="1"/>
        <v>3536.34</v>
      </c>
      <c r="Z22" s="2">
        <f t="shared" si="1"/>
        <v>0</v>
      </c>
      <c r="AA22" s="2">
        <f t="shared" si="1"/>
        <v>0</v>
      </c>
      <c r="AB22" s="2">
        <f t="shared" si="1"/>
        <v>15228.26</v>
      </c>
      <c r="AC22" s="2">
        <f t="shared" si="1"/>
        <v>9495.92</v>
      </c>
      <c r="AD22" s="2">
        <f t="shared" si="1"/>
        <v>377.38</v>
      </c>
      <c r="AE22" s="2">
        <f t="shared" si="1"/>
        <v>42.51</v>
      </c>
      <c r="AF22" s="2">
        <f t="shared" si="1"/>
        <v>5354.96</v>
      </c>
      <c r="AG22" s="2">
        <f t="shared" si="1"/>
        <v>0</v>
      </c>
      <c r="AH22" s="2">
        <f t="shared" si="1"/>
        <v>557.62</v>
      </c>
      <c r="AI22" s="2">
        <f t="shared" si="1"/>
        <v>3.59</v>
      </c>
      <c r="AJ22" s="2">
        <f t="shared" si="1"/>
        <v>0</v>
      </c>
      <c r="AK22" s="2">
        <f t="shared" si="1"/>
        <v>5804.02</v>
      </c>
      <c r="AL22" s="2">
        <f t="shared" si="1"/>
        <v>3536.34</v>
      </c>
      <c r="AM22" s="2">
        <f t="shared" si="1"/>
        <v>0</v>
      </c>
    </row>
    <row r="24" spans="1:155" ht="12.75">
      <c r="A24">
        <v>17</v>
      </c>
      <c r="B24">
        <v>1</v>
      </c>
      <c r="C24">
        <f>ROW(SmtRes!A7)</f>
        <v>7</v>
      </c>
      <c r="D24">
        <f>ROW(EtalonRes!A7)</f>
        <v>7</v>
      </c>
      <c r="E24" t="s">
        <v>15</v>
      </c>
      <c r="F24" t="s">
        <v>16</v>
      </c>
      <c r="G24" t="s">
        <v>17</v>
      </c>
      <c r="H24" t="s">
        <v>18</v>
      </c>
      <c r="I24">
        <v>1.55</v>
      </c>
      <c r="J24">
        <v>0</v>
      </c>
      <c r="O24">
        <v>519.38</v>
      </c>
      <c r="P24">
        <v>66.19</v>
      </c>
      <c r="Q24">
        <v>7.29</v>
      </c>
      <c r="R24">
        <v>1.83</v>
      </c>
      <c r="S24">
        <v>445.9</v>
      </c>
      <c r="T24">
        <v>0</v>
      </c>
      <c r="U24">
        <v>53.723</v>
      </c>
      <c r="V24">
        <v>0.15500000000000003</v>
      </c>
      <c r="W24">
        <v>0</v>
      </c>
      <c r="X24">
        <v>331.32</v>
      </c>
      <c r="Y24">
        <v>223.87</v>
      </c>
      <c r="AA24">
        <v>0</v>
      </c>
      <c r="AB24">
        <v>335.08000000000004</v>
      </c>
      <c r="AC24">
        <v>42.7</v>
      </c>
      <c r="AD24">
        <v>4.7</v>
      </c>
      <c r="AE24">
        <v>1.181</v>
      </c>
      <c r="AF24">
        <v>287.68</v>
      </c>
      <c r="AG24">
        <v>0</v>
      </c>
      <c r="AH24">
        <v>34.66</v>
      </c>
      <c r="AI24">
        <v>0.1</v>
      </c>
      <c r="AJ24">
        <v>0</v>
      </c>
      <c r="AK24">
        <v>335.08000000000004</v>
      </c>
      <c r="AL24">
        <v>42.7</v>
      </c>
      <c r="AM24">
        <v>4.7</v>
      </c>
      <c r="AN24">
        <v>1.181</v>
      </c>
      <c r="AO24">
        <v>287.68</v>
      </c>
      <c r="AP24">
        <v>0</v>
      </c>
      <c r="AQ24">
        <v>34.66</v>
      </c>
      <c r="AR24">
        <v>0.1</v>
      </c>
      <c r="AS24">
        <v>0</v>
      </c>
      <c r="AT24">
        <v>74</v>
      </c>
      <c r="AU24">
        <v>50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19</v>
      </c>
      <c r="BM24">
        <v>225</v>
      </c>
      <c r="BN24">
        <v>0</v>
      </c>
      <c r="BO24" t="s">
        <v>16</v>
      </c>
      <c r="BP24">
        <v>1</v>
      </c>
      <c r="BQ24">
        <v>6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74</v>
      </c>
      <c r="CA24">
        <v>50</v>
      </c>
      <c r="CF24">
        <v>0</v>
      </c>
      <c r="CG24">
        <v>0</v>
      </c>
      <c r="CM24">
        <v>0</v>
      </c>
      <c r="CO24">
        <v>0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1003</v>
      </c>
      <c r="DV24" t="s">
        <v>18</v>
      </c>
      <c r="DW24" t="s">
        <v>20</v>
      </c>
      <c r="DX24">
        <v>100</v>
      </c>
      <c r="EE24">
        <v>9051300</v>
      </c>
      <c r="EF24">
        <v>6</v>
      </c>
      <c r="EG24" t="s">
        <v>21</v>
      </c>
      <c r="EH24">
        <v>0</v>
      </c>
      <c r="EJ24">
        <v>1</v>
      </c>
      <c r="EK24">
        <v>225</v>
      </c>
      <c r="EL24" t="s">
        <v>22</v>
      </c>
      <c r="EM24" t="s">
        <v>23</v>
      </c>
      <c r="EP24" t="s">
        <v>24</v>
      </c>
      <c r="EQ24">
        <v>0</v>
      </c>
      <c r="ER24">
        <v>335.08</v>
      </c>
      <c r="ES24">
        <v>42.7</v>
      </c>
      <c r="ET24">
        <v>4.7</v>
      </c>
      <c r="EU24">
        <v>1.181</v>
      </c>
      <c r="EV24">
        <v>287.68</v>
      </c>
      <c r="EW24">
        <v>34.66</v>
      </c>
      <c r="EX24">
        <v>0.1</v>
      </c>
      <c r="EY24">
        <v>0</v>
      </c>
    </row>
    <row r="25" spans="1:155" ht="12.75">
      <c r="A25">
        <v>17</v>
      </c>
      <c r="B25">
        <v>1</v>
      </c>
      <c r="C25">
        <f>ROW(SmtRes!A25)</f>
        <v>25</v>
      </c>
      <c r="D25">
        <f>ROW(EtalonRes!A24)</f>
        <v>24</v>
      </c>
      <c r="E25" t="s">
        <v>25</v>
      </c>
      <c r="F25" t="s">
        <v>26</v>
      </c>
      <c r="G25" t="s">
        <v>27</v>
      </c>
      <c r="H25" t="s">
        <v>18</v>
      </c>
      <c r="I25">
        <v>1.55</v>
      </c>
      <c r="J25">
        <v>0</v>
      </c>
      <c r="O25">
        <v>7771.95</v>
      </c>
      <c r="P25">
        <v>7128.85</v>
      </c>
      <c r="Q25">
        <v>78.33</v>
      </c>
      <c r="R25">
        <v>11.43</v>
      </c>
      <c r="S25">
        <v>564.77</v>
      </c>
      <c r="T25">
        <v>0</v>
      </c>
      <c r="U25">
        <v>58.769025000000006</v>
      </c>
      <c r="V25">
        <v>0.96875</v>
      </c>
      <c r="W25">
        <v>0</v>
      </c>
      <c r="X25">
        <v>663.78</v>
      </c>
      <c r="Y25">
        <v>406.51</v>
      </c>
      <c r="AA25">
        <v>0</v>
      </c>
      <c r="AB25">
        <v>5014.163500000001</v>
      </c>
      <c r="AC25">
        <v>4599.26</v>
      </c>
      <c r="AD25">
        <v>50.5375</v>
      </c>
      <c r="AE25">
        <v>7.375</v>
      </c>
      <c r="AF25">
        <v>364.366</v>
      </c>
      <c r="AG25">
        <v>0</v>
      </c>
      <c r="AH25">
        <v>37.9155</v>
      </c>
      <c r="AI25">
        <v>0.625</v>
      </c>
      <c r="AJ25">
        <v>0</v>
      </c>
      <c r="AK25">
        <v>4956.530000000001</v>
      </c>
      <c r="AL25">
        <v>4599.26</v>
      </c>
      <c r="AM25">
        <v>40.43</v>
      </c>
      <c r="AN25">
        <v>5.9</v>
      </c>
      <c r="AO25">
        <v>316.84</v>
      </c>
      <c r="AP25">
        <v>0</v>
      </c>
      <c r="AQ25">
        <v>32.97</v>
      </c>
      <c r="AR25">
        <v>0.5</v>
      </c>
      <c r="AS25">
        <v>0</v>
      </c>
      <c r="AT25">
        <v>115.2</v>
      </c>
      <c r="AU25">
        <v>70.55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28</v>
      </c>
      <c r="BM25">
        <v>25</v>
      </c>
      <c r="BN25">
        <v>0</v>
      </c>
      <c r="BO25" t="s">
        <v>26</v>
      </c>
      <c r="BP25">
        <v>1</v>
      </c>
      <c r="BQ25">
        <v>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115.2</v>
      </c>
      <c r="CA25">
        <v>70.55</v>
      </c>
      <c r="CF25">
        <v>0</v>
      </c>
      <c r="CG25">
        <v>0</v>
      </c>
      <c r="CM25">
        <v>0</v>
      </c>
      <c r="CN25" t="s">
        <v>354</v>
      </c>
      <c r="CO25">
        <v>0</v>
      </c>
      <c r="DE25" t="s">
        <v>29</v>
      </c>
      <c r="DF25" t="s">
        <v>29</v>
      </c>
      <c r="DG25" t="s">
        <v>30</v>
      </c>
      <c r="DI25" t="s">
        <v>30</v>
      </c>
      <c r="DJ25" t="s">
        <v>29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1003</v>
      </c>
      <c r="DV25" t="s">
        <v>18</v>
      </c>
      <c r="DW25" t="s">
        <v>31</v>
      </c>
      <c r="DX25">
        <v>100</v>
      </c>
      <c r="EE25">
        <v>9051244</v>
      </c>
      <c r="EF25">
        <v>2</v>
      </c>
      <c r="EG25" t="s">
        <v>32</v>
      </c>
      <c r="EH25">
        <v>0</v>
      </c>
      <c r="EJ25">
        <v>1</v>
      </c>
      <c r="EK25">
        <v>25</v>
      </c>
      <c r="EL25" t="s">
        <v>33</v>
      </c>
      <c r="EM25" t="s">
        <v>34</v>
      </c>
      <c r="EO25" t="s">
        <v>35</v>
      </c>
      <c r="EP25" t="s">
        <v>36</v>
      </c>
      <c r="EQ25">
        <v>0</v>
      </c>
      <c r="ER25">
        <v>4956.53</v>
      </c>
      <c r="ES25">
        <v>4599.26</v>
      </c>
      <c r="ET25">
        <v>40.43</v>
      </c>
      <c r="EU25">
        <v>5.9</v>
      </c>
      <c r="EV25">
        <v>316.84</v>
      </c>
      <c r="EW25">
        <v>32.97</v>
      </c>
      <c r="EX25">
        <v>0.5</v>
      </c>
      <c r="EY25">
        <v>0</v>
      </c>
    </row>
    <row r="26" spans="1:154" ht="12.75">
      <c r="A26">
        <v>18</v>
      </c>
      <c r="B26">
        <v>1</v>
      </c>
      <c r="C26">
        <v>23</v>
      </c>
      <c r="E26" t="s">
        <v>37</v>
      </c>
      <c r="F26" t="s">
        <v>38</v>
      </c>
      <c r="G26" t="s">
        <v>39</v>
      </c>
      <c r="H26" t="s">
        <v>40</v>
      </c>
      <c r="I26">
        <v>15.5</v>
      </c>
      <c r="J26">
        <v>10</v>
      </c>
      <c r="O26">
        <v>219.64</v>
      </c>
      <c r="P26">
        <v>219.64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>
        <v>0</v>
      </c>
      <c r="AB26">
        <v>14.17</v>
      </c>
      <c r="AC26">
        <v>14.17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14.17</v>
      </c>
      <c r="AL26">
        <v>14.17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3</v>
      </c>
      <c r="BI26">
        <v>1</v>
      </c>
      <c r="BJ26" t="s">
        <v>41</v>
      </c>
      <c r="BM26">
        <v>1100</v>
      </c>
      <c r="BN26">
        <v>0</v>
      </c>
      <c r="BO26" t="s">
        <v>38</v>
      </c>
      <c r="BP26">
        <v>1</v>
      </c>
      <c r="BQ26">
        <v>8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0</v>
      </c>
      <c r="CA26">
        <v>0</v>
      </c>
      <c r="CF26">
        <v>0</v>
      </c>
      <c r="CG26">
        <v>0</v>
      </c>
      <c r="CM26">
        <v>0</v>
      </c>
      <c r="CN26" t="s">
        <v>354</v>
      </c>
      <c r="CO26">
        <v>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1009</v>
      </c>
      <c r="DV26" t="s">
        <v>40</v>
      </c>
      <c r="DW26" t="s">
        <v>40</v>
      </c>
      <c r="DX26">
        <v>1</v>
      </c>
      <c r="EE26">
        <v>9051311</v>
      </c>
      <c r="EF26">
        <v>8</v>
      </c>
      <c r="EG26" t="s">
        <v>42</v>
      </c>
      <c r="EH26">
        <v>0</v>
      </c>
      <c r="EJ26">
        <v>1</v>
      </c>
      <c r="EK26">
        <v>1100</v>
      </c>
      <c r="EL26" t="s">
        <v>43</v>
      </c>
      <c r="EM26" t="s">
        <v>44</v>
      </c>
      <c r="EO26" t="s">
        <v>35</v>
      </c>
      <c r="EQ26">
        <v>0</v>
      </c>
      <c r="ER26">
        <v>14.17</v>
      </c>
      <c r="ES26">
        <v>14.17</v>
      </c>
      <c r="ET26">
        <v>0</v>
      </c>
      <c r="EU26">
        <v>0</v>
      </c>
      <c r="EV26">
        <v>0</v>
      </c>
      <c r="EW26">
        <v>0</v>
      </c>
      <c r="EX26">
        <v>0</v>
      </c>
    </row>
    <row r="27" spans="1:154" ht="12.75">
      <c r="A27">
        <v>18</v>
      </c>
      <c r="B27">
        <v>1</v>
      </c>
      <c r="C27">
        <v>22</v>
      </c>
      <c r="E27" t="s">
        <v>45</v>
      </c>
      <c r="F27" t="s">
        <v>46</v>
      </c>
      <c r="G27" t="s">
        <v>47</v>
      </c>
      <c r="H27" t="s">
        <v>48</v>
      </c>
      <c r="I27">
        <v>-155</v>
      </c>
      <c r="J27">
        <v>-100</v>
      </c>
      <c r="O27">
        <v>-7074.2</v>
      </c>
      <c r="P27">
        <v>-7074.2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>
        <v>0</v>
      </c>
      <c r="AB27">
        <v>45.64</v>
      </c>
      <c r="AC27">
        <v>45.64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45.64</v>
      </c>
      <c r="AL27">
        <v>45.64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J27" t="s">
        <v>49</v>
      </c>
      <c r="BM27">
        <v>1100</v>
      </c>
      <c r="BN27">
        <v>0</v>
      </c>
      <c r="BO27" t="s">
        <v>46</v>
      </c>
      <c r="BP27">
        <v>1</v>
      </c>
      <c r="BQ27">
        <v>8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N27" t="s">
        <v>354</v>
      </c>
      <c r="CO27">
        <v>0</v>
      </c>
      <c r="DE27" t="s">
        <v>29</v>
      </c>
      <c r="DF27" t="s">
        <v>29</v>
      </c>
      <c r="DG27" t="s">
        <v>30</v>
      </c>
      <c r="DI27" t="s">
        <v>30</v>
      </c>
      <c r="DJ27" t="s">
        <v>29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48</v>
      </c>
      <c r="DW27" t="s">
        <v>48</v>
      </c>
      <c r="DX27">
        <v>1</v>
      </c>
      <c r="EE27">
        <v>9051311</v>
      </c>
      <c r="EF27">
        <v>8</v>
      </c>
      <c r="EG27" t="s">
        <v>42</v>
      </c>
      <c r="EH27">
        <v>0</v>
      </c>
      <c r="EJ27">
        <v>1</v>
      </c>
      <c r="EK27">
        <v>1100</v>
      </c>
      <c r="EL27" t="s">
        <v>43</v>
      </c>
      <c r="EM27" t="s">
        <v>44</v>
      </c>
      <c r="EO27" t="s">
        <v>35</v>
      </c>
      <c r="EQ27">
        <v>0</v>
      </c>
      <c r="ER27">
        <v>45.64</v>
      </c>
      <c r="ES27">
        <v>45.64</v>
      </c>
      <c r="ET27">
        <v>0</v>
      </c>
      <c r="EU27">
        <v>0</v>
      </c>
      <c r="EV27">
        <v>0</v>
      </c>
      <c r="EW27">
        <v>0</v>
      </c>
      <c r="EX27">
        <v>0</v>
      </c>
    </row>
    <row r="28" spans="1:154" ht="12.75">
      <c r="A28">
        <v>18</v>
      </c>
      <c r="B28">
        <v>1</v>
      </c>
      <c r="C28">
        <v>25</v>
      </c>
      <c r="E28" t="s">
        <v>50</v>
      </c>
      <c r="F28" t="s">
        <v>51</v>
      </c>
      <c r="G28" t="s">
        <v>52</v>
      </c>
      <c r="H28" t="s">
        <v>48</v>
      </c>
      <c r="I28">
        <v>155</v>
      </c>
      <c r="J28">
        <v>100</v>
      </c>
      <c r="O28">
        <v>3475.1</v>
      </c>
      <c r="P28">
        <v>3475.1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>
        <v>0</v>
      </c>
      <c r="AB28">
        <v>22.42</v>
      </c>
      <c r="AC28">
        <v>22.42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22.42</v>
      </c>
      <c r="AL28">
        <v>22.42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112</v>
      </c>
      <c r="AU28"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3</v>
      </c>
      <c r="BI28">
        <v>4</v>
      </c>
      <c r="BM28">
        <v>0</v>
      </c>
      <c r="BN28">
        <v>0</v>
      </c>
      <c r="BP28">
        <v>0</v>
      </c>
      <c r="BQ28">
        <v>1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112</v>
      </c>
      <c r="CA28">
        <v>65</v>
      </c>
      <c r="CF28">
        <v>0</v>
      </c>
      <c r="CG28">
        <v>0</v>
      </c>
      <c r="CM28">
        <v>0</v>
      </c>
      <c r="CO28">
        <v>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48</v>
      </c>
      <c r="DW28" t="s">
        <v>48</v>
      </c>
      <c r="DX28">
        <v>1</v>
      </c>
      <c r="EE28">
        <v>9051220</v>
      </c>
      <c r="EF28">
        <v>1</v>
      </c>
      <c r="EG28" t="s">
        <v>53</v>
      </c>
      <c r="EH28">
        <v>0</v>
      </c>
      <c r="EJ28">
        <v>4</v>
      </c>
      <c r="EK28">
        <v>0</v>
      </c>
      <c r="EL28" t="s">
        <v>53</v>
      </c>
      <c r="EM28" t="s">
        <v>54</v>
      </c>
      <c r="EQ28">
        <v>0</v>
      </c>
      <c r="ER28">
        <v>22.42</v>
      </c>
      <c r="ES28">
        <v>22.42</v>
      </c>
      <c r="ET28">
        <v>0</v>
      </c>
      <c r="EU28">
        <v>0</v>
      </c>
      <c r="EV28">
        <v>0</v>
      </c>
      <c r="EW28">
        <v>0</v>
      </c>
      <c r="EX28">
        <v>0</v>
      </c>
    </row>
    <row r="29" spans="1:155" ht="12.75">
      <c r="A29">
        <v>17</v>
      </c>
      <c r="B29">
        <v>1</v>
      </c>
      <c r="C29">
        <f>ROW(SmtRes!A35)</f>
        <v>35</v>
      </c>
      <c r="D29">
        <f>ROW(EtalonRes!A34)</f>
        <v>34</v>
      </c>
      <c r="E29" t="s">
        <v>55</v>
      </c>
      <c r="F29" t="s">
        <v>56</v>
      </c>
      <c r="G29" t="s">
        <v>57</v>
      </c>
      <c r="H29" t="s">
        <v>58</v>
      </c>
      <c r="I29">
        <v>2</v>
      </c>
      <c r="J29">
        <v>0</v>
      </c>
      <c r="O29">
        <v>144.79</v>
      </c>
      <c r="P29">
        <v>37.4</v>
      </c>
      <c r="Q29">
        <v>5.73</v>
      </c>
      <c r="R29">
        <v>0.3</v>
      </c>
      <c r="S29">
        <v>101.66</v>
      </c>
      <c r="T29">
        <v>0</v>
      </c>
      <c r="U29">
        <v>10.258</v>
      </c>
      <c r="V29">
        <v>0.025</v>
      </c>
      <c r="W29">
        <v>0</v>
      </c>
      <c r="X29">
        <v>117.46</v>
      </c>
      <c r="Y29">
        <v>71.93</v>
      </c>
      <c r="AA29">
        <v>0</v>
      </c>
      <c r="AB29">
        <v>72.3925</v>
      </c>
      <c r="AC29">
        <v>18.7</v>
      </c>
      <c r="AD29">
        <v>2.8625</v>
      </c>
      <c r="AE29">
        <v>0.15</v>
      </c>
      <c r="AF29">
        <v>50.83</v>
      </c>
      <c r="AG29">
        <v>0</v>
      </c>
      <c r="AH29">
        <v>5.129</v>
      </c>
      <c r="AI29">
        <v>0.0125</v>
      </c>
      <c r="AJ29">
        <v>0</v>
      </c>
      <c r="AK29">
        <v>65.19</v>
      </c>
      <c r="AL29">
        <v>18.7</v>
      </c>
      <c r="AM29">
        <v>2.29</v>
      </c>
      <c r="AN29">
        <v>0.12</v>
      </c>
      <c r="AO29">
        <v>44.2</v>
      </c>
      <c r="AP29">
        <v>0</v>
      </c>
      <c r="AQ29">
        <v>4.46</v>
      </c>
      <c r="AR29">
        <v>0.01</v>
      </c>
      <c r="AS29">
        <v>0</v>
      </c>
      <c r="AT29">
        <v>115.2</v>
      </c>
      <c r="AU29">
        <v>70.55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59</v>
      </c>
      <c r="BM29">
        <v>25</v>
      </c>
      <c r="BN29">
        <v>0</v>
      </c>
      <c r="BO29" t="s">
        <v>56</v>
      </c>
      <c r="BP29">
        <v>1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115.2</v>
      </c>
      <c r="CA29">
        <v>70.55</v>
      </c>
      <c r="CF29">
        <v>0</v>
      </c>
      <c r="CG29">
        <v>0</v>
      </c>
      <c r="CM29">
        <v>0</v>
      </c>
      <c r="CN29" t="s">
        <v>354</v>
      </c>
      <c r="CO29">
        <v>0</v>
      </c>
      <c r="DE29" t="s">
        <v>29</v>
      </c>
      <c r="DF29" t="s">
        <v>29</v>
      </c>
      <c r="DG29" t="s">
        <v>30</v>
      </c>
      <c r="DI29" t="s">
        <v>30</v>
      </c>
      <c r="DJ29" t="s">
        <v>29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58</v>
      </c>
      <c r="DW29" t="s">
        <v>58</v>
      </c>
      <c r="DX29">
        <v>1</v>
      </c>
      <c r="EE29">
        <v>9051244</v>
      </c>
      <c r="EF29">
        <v>2</v>
      </c>
      <c r="EG29" t="s">
        <v>32</v>
      </c>
      <c r="EH29">
        <v>0</v>
      </c>
      <c r="EJ29">
        <v>1</v>
      </c>
      <c r="EK29">
        <v>25</v>
      </c>
      <c r="EL29" t="s">
        <v>33</v>
      </c>
      <c r="EM29" t="s">
        <v>34</v>
      </c>
      <c r="EO29" t="s">
        <v>35</v>
      </c>
      <c r="EP29" t="s">
        <v>355</v>
      </c>
      <c r="EQ29">
        <v>0</v>
      </c>
      <c r="ER29">
        <v>65.19</v>
      </c>
      <c r="ES29">
        <v>18.7</v>
      </c>
      <c r="ET29">
        <v>2.29</v>
      </c>
      <c r="EU29">
        <v>0.12</v>
      </c>
      <c r="EV29">
        <v>44.2</v>
      </c>
      <c r="EW29">
        <v>4.46</v>
      </c>
      <c r="EX29">
        <v>0.01</v>
      </c>
      <c r="EY29">
        <v>0</v>
      </c>
    </row>
    <row r="30" spans="1:155" ht="12.75">
      <c r="A30">
        <v>17</v>
      </c>
      <c r="B30">
        <v>1</v>
      </c>
      <c r="C30">
        <f>ROW(SmtRes!A45)</f>
        <v>45</v>
      </c>
      <c r="D30">
        <f>ROW(EtalonRes!A44)</f>
        <v>44</v>
      </c>
      <c r="E30" t="s">
        <v>60</v>
      </c>
      <c r="F30" t="s">
        <v>61</v>
      </c>
      <c r="G30" t="s">
        <v>62</v>
      </c>
      <c r="H30" t="s">
        <v>58</v>
      </c>
      <c r="I30">
        <v>38</v>
      </c>
      <c r="J30">
        <v>0</v>
      </c>
      <c r="O30">
        <v>2511.9</v>
      </c>
      <c r="P30">
        <v>471.58</v>
      </c>
      <c r="Q30">
        <v>108.78</v>
      </c>
      <c r="R30">
        <v>5.7</v>
      </c>
      <c r="S30">
        <v>1931.54</v>
      </c>
      <c r="T30">
        <v>0</v>
      </c>
      <c r="U30">
        <v>194.902</v>
      </c>
      <c r="V30">
        <v>0.47500000000000003</v>
      </c>
      <c r="W30">
        <v>0</v>
      </c>
      <c r="X30">
        <v>2231.7</v>
      </c>
      <c r="Y30">
        <v>1366.72</v>
      </c>
      <c r="AA30">
        <v>0</v>
      </c>
      <c r="AB30">
        <v>66.10249999999999</v>
      </c>
      <c r="AC30">
        <v>12.41</v>
      </c>
      <c r="AD30">
        <v>2.8625</v>
      </c>
      <c r="AE30">
        <v>0.15</v>
      </c>
      <c r="AF30">
        <v>50.83</v>
      </c>
      <c r="AG30">
        <v>0</v>
      </c>
      <c r="AH30">
        <v>5.129</v>
      </c>
      <c r="AI30">
        <v>0.0125</v>
      </c>
      <c r="AJ30">
        <v>0</v>
      </c>
      <c r="AK30">
        <v>58.900000000000006</v>
      </c>
      <c r="AL30">
        <v>12.41</v>
      </c>
      <c r="AM30">
        <v>2.29</v>
      </c>
      <c r="AN30">
        <v>0.12</v>
      </c>
      <c r="AO30">
        <v>44.2</v>
      </c>
      <c r="AP30">
        <v>0</v>
      </c>
      <c r="AQ30">
        <v>4.46</v>
      </c>
      <c r="AR30">
        <v>0.01</v>
      </c>
      <c r="AS30">
        <v>0</v>
      </c>
      <c r="AT30">
        <v>115.2</v>
      </c>
      <c r="AU30">
        <v>70.55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63</v>
      </c>
      <c r="BM30">
        <v>25</v>
      </c>
      <c r="BN30">
        <v>0</v>
      </c>
      <c r="BO30" t="s">
        <v>61</v>
      </c>
      <c r="BP30">
        <v>1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115.2</v>
      </c>
      <c r="CA30">
        <v>70.55</v>
      </c>
      <c r="CF30">
        <v>0</v>
      </c>
      <c r="CG30">
        <v>0</v>
      </c>
      <c r="CM30">
        <v>0</v>
      </c>
      <c r="CN30" t="s">
        <v>354</v>
      </c>
      <c r="CO30">
        <v>0</v>
      </c>
      <c r="DE30" t="s">
        <v>29</v>
      </c>
      <c r="DF30" t="s">
        <v>29</v>
      </c>
      <c r="DG30" t="s">
        <v>30</v>
      </c>
      <c r="DI30" t="s">
        <v>30</v>
      </c>
      <c r="DJ30" t="s">
        <v>29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1013</v>
      </c>
      <c r="DV30" t="s">
        <v>58</v>
      </c>
      <c r="DW30" t="s">
        <v>58</v>
      </c>
      <c r="DX30">
        <v>1</v>
      </c>
      <c r="EE30">
        <v>9051244</v>
      </c>
      <c r="EF30">
        <v>2</v>
      </c>
      <c r="EG30" t="s">
        <v>32</v>
      </c>
      <c r="EH30">
        <v>0</v>
      </c>
      <c r="EJ30">
        <v>1</v>
      </c>
      <c r="EK30">
        <v>25</v>
      </c>
      <c r="EL30" t="s">
        <v>33</v>
      </c>
      <c r="EM30" t="s">
        <v>34</v>
      </c>
      <c r="EO30" t="s">
        <v>35</v>
      </c>
      <c r="EP30" t="s">
        <v>355</v>
      </c>
      <c r="EQ30">
        <v>0</v>
      </c>
      <c r="ER30">
        <v>58.9</v>
      </c>
      <c r="ES30">
        <v>12.41</v>
      </c>
      <c r="ET30">
        <v>2.29</v>
      </c>
      <c r="EU30">
        <v>0.12</v>
      </c>
      <c r="EV30">
        <v>44.2</v>
      </c>
      <c r="EW30">
        <v>4.46</v>
      </c>
      <c r="EX30">
        <v>0.01</v>
      </c>
      <c r="EY30">
        <v>0</v>
      </c>
    </row>
    <row r="31" spans="1:155" ht="12.75">
      <c r="A31">
        <v>17</v>
      </c>
      <c r="B31">
        <v>1</v>
      </c>
      <c r="C31">
        <f>ROW(SmtRes!A52)</f>
        <v>52</v>
      </c>
      <c r="D31">
        <f>ROW(EtalonRes!A51)</f>
        <v>51</v>
      </c>
      <c r="E31" t="s">
        <v>64</v>
      </c>
      <c r="F31" t="s">
        <v>65</v>
      </c>
      <c r="G31" t="s">
        <v>66</v>
      </c>
      <c r="H31" t="s">
        <v>67</v>
      </c>
      <c r="I31">
        <v>0.2</v>
      </c>
      <c r="J31">
        <v>0</v>
      </c>
      <c r="O31">
        <v>650.26</v>
      </c>
      <c r="P31">
        <v>618.14</v>
      </c>
      <c r="Q31">
        <v>10.95</v>
      </c>
      <c r="R31">
        <v>1.51</v>
      </c>
      <c r="S31">
        <v>21.17</v>
      </c>
      <c r="T31">
        <v>0</v>
      </c>
      <c r="U31">
        <v>2.2816</v>
      </c>
      <c r="V31">
        <v>0.1275</v>
      </c>
      <c r="W31">
        <v>0</v>
      </c>
      <c r="X31">
        <v>26.13</v>
      </c>
      <c r="Y31">
        <v>16</v>
      </c>
      <c r="AA31">
        <v>0</v>
      </c>
      <c r="AB31">
        <v>3251.2865</v>
      </c>
      <c r="AC31">
        <v>3090.68</v>
      </c>
      <c r="AD31">
        <v>54.7375</v>
      </c>
      <c r="AE31">
        <v>7.525</v>
      </c>
      <c r="AF31">
        <v>105.869</v>
      </c>
      <c r="AG31">
        <v>0</v>
      </c>
      <c r="AH31">
        <v>11.408</v>
      </c>
      <c r="AI31">
        <v>0.6375</v>
      </c>
      <c r="AJ31">
        <v>0</v>
      </c>
      <c r="AK31">
        <v>3226.5299999999997</v>
      </c>
      <c r="AL31">
        <v>3090.68</v>
      </c>
      <c r="AM31">
        <v>43.79</v>
      </c>
      <c r="AN31">
        <v>6.02</v>
      </c>
      <c r="AO31">
        <v>92.06</v>
      </c>
      <c r="AP31">
        <v>0</v>
      </c>
      <c r="AQ31">
        <v>9.92</v>
      </c>
      <c r="AR31">
        <v>0.51</v>
      </c>
      <c r="AS31">
        <v>0</v>
      </c>
      <c r="AT31">
        <v>115.2</v>
      </c>
      <c r="AU31">
        <v>70.55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68</v>
      </c>
      <c r="BM31">
        <v>25</v>
      </c>
      <c r="BN31">
        <v>0</v>
      </c>
      <c r="BO31" t="s">
        <v>65</v>
      </c>
      <c r="BP31">
        <v>1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115.2</v>
      </c>
      <c r="CA31">
        <v>70.55</v>
      </c>
      <c r="CF31">
        <v>0</v>
      </c>
      <c r="CG31">
        <v>0</v>
      </c>
      <c r="CM31">
        <v>0</v>
      </c>
      <c r="CN31" t="s">
        <v>354</v>
      </c>
      <c r="CO31">
        <v>0</v>
      </c>
      <c r="DE31" t="s">
        <v>29</v>
      </c>
      <c r="DF31" t="s">
        <v>29</v>
      </c>
      <c r="DG31" t="s">
        <v>30</v>
      </c>
      <c r="DI31" t="s">
        <v>30</v>
      </c>
      <c r="DJ31" t="s">
        <v>29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67</v>
      </c>
      <c r="DW31" t="s">
        <v>69</v>
      </c>
      <c r="DX31">
        <v>10</v>
      </c>
      <c r="EE31">
        <v>9051244</v>
      </c>
      <c r="EF31">
        <v>2</v>
      </c>
      <c r="EG31" t="s">
        <v>32</v>
      </c>
      <c r="EH31">
        <v>0</v>
      </c>
      <c r="EJ31">
        <v>1</v>
      </c>
      <c r="EK31">
        <v>25</v>
      </c>
      <c r="EL31" t="s">
        <v>33</v>
      </c>
      <c r="EM31" t="s">
        <v>34</v>
      </c>
      <c r="EO31" t="s">
        <v>35</v>
      </c>
      <c r="EP31" t="s">
        <v>70</v>
      </c>
      <c r="EQ31">
        <v>0</v>
      </c>
      <c r="ER31">
        <v>3226.53</v>
      </c>
      <c r="ES31">
        <v>3090.68</v>
      </c>
      <c r="ET31">
        <v>43.79</v>
      </c>
      <c r="EU31">
        <v>6.02</v>
      </c>
      <c r="EV31">
        <v>92.06</v>
      </c>
      <c r="EW31">
        <v>9.92</v>
      </c>
      <c r="EX31">
        <v>0.51</v>
      </c>
      <c r="EY31">
        <v>0</v>
      </c>
    </row>
    <row r="32" spans="1:155" ht="12.75">
      <c r="A32">
        <v>17</v>
      </c>
      <c r="B32">
        <v>1</v>
      </c>
      <c r="C32">
        <f>ROW(SmtRes!A62)</f>
        <v>62</v>
      </c>
      <c r="D32">
        <f>ROW(EtalonRes!A60)</f>
        <v>60</v>
      </c>
      <c r="E32" t="s">
        <v>71</v>
      </c>
      <c r="F32" t="s">
        <v>72</v>
      </c>
      <c r="G32" t="s">
        <v>73</v>
      </c>
      <c r="H32" t="s">
        <v>74</v>
      </c>
      <c r="I32">
        <v>2</v>
      </c>
      <c r="J32">
        <v>0</v>
      </c>
      <c r="O32">
        <v>117.47</v>
      </c>
      <c r="P32">
        <v>81.18</v>
      </c>
      <c r="Q32">
        <v>5.63</v>
      </c>
      <c r="R32">
        <v>0.6</v>
      </c>
      <c r="S32">
        <v>30.66</v>
      </c>
      <c r="T32">
        <v>0</v>
      </c>
      <c r="U32">
        <v>3.381</v>
      </c>
      <c r="V32">
        <v>0.05</v>
      </c>
      <c r="W32">
        <v>0</v>
      </c>
      <c r="X32">
        <v>36.01</v>
      </c>
      <c r="Y32">
        <v>22.05</v>
      </c>
      <c r="AA32">
        <v>0</v>
      </c>
      <c r="AB32">
        <v>58.732</v>
      </c>
      <c r="AC32">
        <v>40.59</v>
      </c>
      <c r="AD32">
        <v>2.8125</v>
      </c>
      <c r="AE32">
        <v>0.3</v>
      </c>
      <c r="AF32">
        <v>15.3295</v>
      </c>
      <c r="AG32">
        <v>0</v>
      </c>
      <c r="AH32">
        <v>1.6905</v>
      </c>
      <c r="AI32">
        <v>0.025</v>
      </c>
      <c r="AJ32">
        <v>0</v>
      </c>
      <c r="AK32">
        <v>56.17</v>
      </c>
      <c r="AL32">
        <v>40.59</v>
      </c>
      <c r="AM32">
        <v>2.25</v>
      </c>
      <c r="AN32">
        <v>0.24</v>
      </c>
      <c r="AO32">
        <v>13.33</v>
      </c>
      <c r="AP32">
        <v>0</v>
      </c>
      <c r="AQ32">
        <v>1.47</v>
      </c>
      <c r="AR32">
        <v>0.02</v>
      </c>
      <c r="AS32">
        <v>0</v>
      </c>
      <c r="AT32">
        <v>115.2</v>
      </c>
      <c r="AU32">
        <v>70.55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75</v>
      </c>
      <c r="BM32">
        <v>25</v>
      </c>
      <c r="BN32">
        <v>0</v>
      </c>
      <c r="BO32" t="s">
        <v>72</v>
      </c>
      <c r="BP32">
        <v>1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115.2</v>
      </c>
      <c r="CA32">
        <v>70.55</v>
      </c>
      <c r="CF32">
        <v>0</v>
      </c>
      <c r="CG32">
        <v>0</v>
      </c>
      <c r="CM32">
        <v>0</v>
      </c>
      <c r="CN32" t="s">
        <v>354</v>
      </c>
      <c r="CO32">
        <v>0</v>
      </c>
      <c r="DE32" t="s">
        <v>29</v>
      </c>
      <c r="DF32" t="s">
        <v>29</v>
      </c>
      <c r="DG32" t="s">
        <v>30</v>
      </c>
      <c r="DI32" t="s">
        <v>30</v>
      </c>
      <c r="DJ32" t="s">
        <v>29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74</v>
      </c>
      <c r="DW32" t="s">
        <v>74</v>
      </c>
      <c r="DX32">
        <v>1</v>
      </c>
      <c r="EE32">
        <v>9051244</v>
      </c>
      <c r="EF32">
        <v>2</v>
      </c>
      <c r="EG32" t="s">
        <v>32</v>
      </c>
      <c r="EH32">
        <v>0</v>
      </c>
      <c r="EJ32">
        <v>1</v>
      </c>
      <c r="EK32">
        <v>25</v>
      </c>
      <c r="EL32" t="s">
        <v>33</v>
      </c>
      <c r="EM32" t="s">
        <v>34</v>
      </c>
      <c r="EO32" t="s">
        <v>35</v>
      </c>
      <c r="EP32" t="s">
        <v>76</v>
      </c>
      <c r="EQ32">
        <v>0</v>
      </c>
      <c r="ER32">
        <v>56.17</v>
      </c>
      <c r="ES32">
        <v>40.59</v>
      </c>
      <c r="ET32">
        <v>2.25</v>
      </c>
      <c r="EU32">
        <v>0.24</v>
      </c>
      <c r="EV32">
        <v>13.33</v>
      </c>
      <c r="EW32">
        <v>1.47</v>
      </c>
      <c r="EX32">
        <v>0.02</v>
      </c>
      <c r="EY32">
        <v>0</v>
      </c>
    </row>
    <row r="33" spans="1:154" ht="12.75">
      <c r="A33">
        <v>18</v>
      </c>
      <c r="B33">
        <v>1</v>
      </c>
      <c r="C33">
        <v>62</v>
      </c>
      <c r="E33" t="s">
        <v>77</v>
      </c>
      <c r="F33" t="s">
        <v>51</v>
      </c>
      <c r="G33" t="s">
        <v>78</v>
      </c>
      <c r="H33" t="s">
        <v>74</v>
      </c>
      <c r="I33">
        <v>2</v>
      </c>
      <c r="J33">
        <v>1</v>
      </c>
      <c r="O33">
        <v>180.02</v>
      </c>
      <c r="P33">
        <v>180.02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>
        <v>0</v>
      </c>
      <c r="AB33">
        <v>90.01</v>
      </c>
      <c r="AC33">
        <v>90.01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90.01</v>
      </c>
      <c r="AL33">
        <v>90.01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112</v>
      </c>
      <c r="AU33"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4</v>
      </c>
      <c r="BM33">
        <v>0</v>
      </c>
      <c r="BN33">
        <v>0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112</v>
      </c>
      <c r="CA33">
        <v>65</v>
      </c>
      <c r="CF33">
        <v>0</v>
      </c>
      <c r="CG33">
        <v>0</v>
      </c>
      <c r="CM33">
        <v>0</v>
      </c>
      <c r="CO33">
        <v>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74</v>
      </c>
      <c r="DW33" t="s">
        <v>74</v>
      </c>
      <c r="DX33">
        <v>1</v>
      </c>
      <c r="EE33">
        <v>9051220</v>
      </c>
      <c r="EF33">
        <v>1</v>
      </c>
      <c r="EG33" t="s">
        <v>53</v>
      </c>
      <c r="EH33">
        <v>0</v>
      </c>
      <c r="EJ33">
        <v>4</v>
      </c>
      <c r="EK33">
        <v>0</v>
      </c>
      <c r="EL33" t="s">
        <v>53</v>
      </c>
      <c r="EM33" t="s">
        <v>54</v>
      </c>
      <c r="EQ33">
        <v>0</v>
      </c>
      <c r="ER33">
        <v>90.01</v>
      </c>
      <c r="ES33">
        <v>90.01</v>
      </c>
      <c r="ET33">
        <v>0</v>
      </c>
      <c r="EU33">
        <v>0</v>
      </c>
      <c r="EV33">
        <v>0</v>
      </c>
      <c r="EW33">
        <v>0</v>
      </c>
      <c r="EX33">
        <v>0</v>
      </c>
    </row>
    <row r="34" spans="1:155" ht="12.75">
      <c r="A34">
        <v>17</v>
      </c>
      <c r="B34">
        <v>1</v>
      </c>
      <c r="C34">
        <f>ROW(SmtRes!A73)</f>
        <v>73</v>
      </c>
      <c r="D34">
        <f>ROW(EtalonRes!A69)</f>
        <v>69</v>
      </c>
      <c r="E34" t="s">
        <v>79</v>
      </c>
      <c r="F34" t="s">
        <v>80</v>
      </c>
      <c r="G34" t="s">
        <v>81</v>
      </c>
      <c r="H34" t="s">
        <v>74</v>
      </c>
      <c r="I34">
        <v>2</v>
      </c>
      <c r="J34">
        <v>0</v>
      </c>
      <c r="O34">
        <v>124.26</v>
      </c>
      <c r="P34">
        <v>89.5</v>
      </c>
      <c r="Q34">
        <v>4.1</v>
      </c>
      <c r="R34">
        <v>0.3</v>
      </c>
      <c r="S34">
        <v>30.66</v>
      </c>
      <c r="T34">
        <v>0</v>
      </c>
      <c r="U34">
        <v>3.381</v>
      </c>
      <c r="V34">
        <v>0.025</v>
      </c>
      <c r="W34">
        <v>0</v>
      </c>
      <c r="X34">
        <v>35.67</v>
      </c>
      <c r="Y34">
        <v>21.84</v>
      </c>
      <c r="AA34">
        <v>0</v>
      </c>
      <c r="AB34">
        <v>62.12949999999999</v>
      </c>
      <c r="AC34">
        <v>44.75</v>
      </c>
      <c r="AD34">
        <v>2.05</v>
      </c>
      <c r="AE34">
        <v>0.15</v>
      </c>
      <c r="AF34">
        <v>15.3295</v>
      </c>
      <c r="AG34">
        <v>0</v>
      </c>
      <c r="AH34">
        <v>1.6905</v>
      </c>
      <c r="AI34">
        <v>0.0125</v>
      </c>
      <c r="AJ34">
        <v>0</v>
      </c>
      <c r="AK34">
        <v>59.72</v>
      </c>
      <c r="AL34">
        <v>44.75</v>
      </c>
      <c r="AM34">
        <v>1.64</v>
      </c>
      <c r="AN34">
        <v>0.12</v>
      </c>
      <c r="AO34">
        <v>13.33</v>
      </c>
      <c r="AP34">
        <v>0</v>
      </c>
      <c r="AQ34">
        <v>1.47</v>
      </c>
      <c r="AR34">
        <v>0.01</v>
      </c>
      <c r="AS34">
        <v>0</v>
      </c>
      <c r="AT34">
        <v>115.2</v>
      </c>
      <c r="AU34">
        <v>70.55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82</v>
      </c>
      <c r="BM34">
        <v>25</v>
      </c>
      <c r="BN34">
        <v>0</v>
      </c>
      <c r="BO34" t="s">
        <v>80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115.2</v>
      </c>
      <c r="CA34">
        <v>70.55</v>
      </c>
      <c r="CF34">
        <v>0</v>
      </c>
      <c r="CG34">
        <v>0</v>
      </c>
      <c r="CM34">
        <v>0</v>
      </c>
      <c r="CN34" t="s">
        <v>354</v>
      </c>
      <c r="CO34">
        <v>0</v>
      </c>
      <c r="DE34" t="s">
        <v>29</v>
      </c>
      <c r="DF34" t="s">
        <v>29</v>
      </c>
      <c r="DG34" t="s">
        <v>30</v>
      </c>
      <c r="DI34" t="s">
        <v>30</v>
      </c>
      <c r="DJ34" t="s">
        <v>29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1010</v>
      </c>
      <c r="DV34" t="s">
        <v>74</v>
      </c>
      <c r="DW34" t="s">
        <v>74</v>
      </c>
      <c r="DX34">
        <v>1</v>
      </c>
      <c r="EE34">
        <v>9051244</v>
      </c>
      <c r="EF34">
        <v>2</v>
      </c>
      <c r="EG34" t="s">
        <v>32</v>
      </c>
      <c r="EH34">
        <v>0</v>
      </c>
      <c r="EJ34">
        <v>1</v>
      </c>
      <c r="EK34">
        <v>25</v>
      </c>
      <c r="EL34" t="s">
        <v>33</v>
      </c>
      <c r="EM34" t="s">
        <v>34</v>
      </c>
      <c r="EO34" t="s">
        <v>35</v>
      </c>
      <c r="EP34" t="s">
        <v>76</v>
      </c>
      <c r="EQ34">
        <v>0</v>
      </c>
      <c r="ER34">
        <v>59.72</v>
      </c>
      <c r="ES34">
        <v>44.75</v>
      </c>
      <c r="ET34">
        <v>1.64</v>
      </c>
      <c r="EU34">
        <v>0.12</v>
      </c>
      <c r="EV34">
        <v>13.33</v>
      </c>
      <c r="EW34">
        <v>1.47</v>
      </c>
      <c r="EX34">
        <v>0.01</v>
      </c>
      <c r="EY34">
        <v>0</v>
      </c>
    </row>
    <row r="35" spans="1:154" ht="12.75">
      <c r="A35">
        <v>18</v>
      </c>
      <c r="B35">
        <v>1</v>
      </c>
      <c r="C35">
        <v>72</v>
      </c>
      <c r="E35" t="s">
        <v>83</v>
      </c>
      <c r="F35" t="s">
        <v>51</v>
      </c>
      <c r="G35" t="s">
        <v>84</v>
      </c>
      <c r="H35" t="s">
        <v>74</v>
      </c>
      <c r="I35">
        <v>2</v>
      </c>
      <c r="J35">
        <v>1</v>
      </c>
      <c r="O35">
        <v>27.52</v>
      </c>
      <c r="P35">
        <v>27.52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AA35">
        <v>0</v>
      </c>
      <c r="AB35">
        <v>13.76</v>
      </c>
      <c r="AC35">
        <v>13.76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13.76</v>
      </c>
      <c r="AL35">
        <v>13.76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112</v>
      </c>
      <c r="AU35">
        <v>65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3</v>
      </c>
      <c r="BI35">
        <v>4</v>
      </c>
      <c r="BM35">
        <v>0</v>
      </c>
      <c r="BN35">
        <v>0</v>
      </c>
      <c r="BP35">
        <v>0</v>
      </c>
      <c r="BQ35">
        <v>1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112</v>
      </c>
      <c r="CA35">
        <v>65</v>
      </c>
      <c r="CF35">
        <v>0</v>
      </c>
      <c r="CG35">
        <v>0</v>
      </c>
      <c r="CM35">
        <v>0</v>
      </c>
      <c r="CO35">
        <v>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1010</v>
      </c>
      <c r="DV35" t="s">
        <v>74</v>
      </c>
      <c r="DW35" t="s">
        <v>74</v>
      </c>
      <c r="DX35">
        <v>1</v>
      </c>
      <c r="EE35">
        <v>9051220</v>
      </c>
      <c r="EF35">
        <v>1</v>
      </c>
      <c r="EG35" t="s">
        <v>53</v>
      </c>
      <c r="EH35">
        <v>0</v>
      </c>
      <c r="EJ35">
        <v>4</v>
      </c>
      <c r="EK35">
        <v>0</v>
      </c>
      <c r="EL35" t="s">
        <v>53</v>
      </c>
      <c r="EM35" t="s">
        <v>54</v>
      </c>
      <c r="EQ35">
        <v>0</v>
      </c>
      <c r="ER35">
        <v>13.76</v>
      </c>
      <c r="ES35">
        <v>13.76</v>
      </c>
      <c r="ET35">
        <v>0</v>
      </c>
      <c r="EU35">
        <v>0</v>
      </c>
      <c r="EV35">
        <v>0</v>
      </c>
      <c r="EW35">
        <v>0</v>
      </c>
      <c r="EX35">
        <v>0</v>
      </c>
    </row>
    <row r="36" spans="1:154" ht="12.75">
      <c r="A36">
        <v>18</v>
      </c>
      <c r="B36">
        <v>1</v>
      </c>
      <c r="C36">
        <v>73</v>
      </c>
      <c r="E36" t="s">
        <v>85</v>
      </c>
      <c r="F36" t="s">
        <v>51</v>
      </c>
      <c r="G36" t="s">
        <v>86</v>
      </c>
      <c r="H36" t="s">
        <v>74</v>
      </c>
      <c r="I36">
        <v>2</v>
      </c>
      <c r="J36">
        <v>1</v>
      </c>
      <c r="O36">
        <v>1.7</v>
      </c>
      <c r="P36">
        <v>1.7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>
        <v>0</v>
      </c>
      <c r="AB36">
        <v>0.85</v>
      </c>
      <c r="AC36">
        <v>0.85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0.85</v>
      </c>
      <c r="AL36">
        <v>0.85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112</v>
      </c>
      <c r="AU36">
        <v>65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H36">
        <v>3</v>
      </c>
      <c r="BI36">
        <v>4</v>
      </c>
      <c r="BM36">
        <v>0</v>
      </c>
      <c r="BN36">
        <v>0</v>
      </c>
      <c r="BP36">
        <v>0</v>
      </c>
      <c r="BQ36">
        <v>1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112</v>
      </c>
      <c r="CA36">
        <v>65</v>
      </c>
      <c r="CF36">
        <v>0</v>
      </c>
      <c r="CG36">
        <v>0</v>
      </c>
      <c r="CM36">
        <v>0</v>
      </c>
      <c r="CO36">
        <v>0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1010</v>
      </c>
      <c r="DV36" t="s">
        <v>74</v>
      </c>
      <c r="DW36" t="s">
        <v>74</v>
      </c>
      <c r="DX36">
        <v>1</v>
      </c>
      <c r="EE36">
        <v>9051220</v>
      </c>
      <c r="EF36">
        <v>1</v>
      </c>
      <c r="EG36" t="s">
        <v>53</v>
      </c>
      <c r="EH36">
        <v>0</v>
      </c>
      <c r="EJ36">
        <v>4</v>
      </c>
      <c r="EK36">
        <v>0</v>
      </c>
      <c r="EL36" t="s">
        <v>53</v>
      </c>
      <c r="EM36" t="s">
        <v>54</v>
      </c>
      <c r="EQ36">
        <v>0</v>
      </c>
      <c r="ER36">
        <v>0.85</v>
      </c>
      <c r="ES36">
        <v>0.85</v>
      </c>
      <c r="ET36">
        <v>0</v>
      </c>
      <c r="EU36">
        <v>0</v>
      </c>
      <c r="EV36">
        <v>0</v>
      </c>
      <c r="EW36">
        <v>0</v>
      </c>
      <c r="EX36">
        <v>0</v>
      </c>
    </row>
    <row r="37" spans="1:155" ht="12.75">
      <c r="A37">
        <v>17</v>
      </c>
      <c r="B37">
        <v>1</v>
      </c>
      <c r="C37">
        <f>ROW(SmtRes!A79)</f>
        <v>79</v>
      </c>
      <c r="D37">
        <f>ROW(EtalonRes!A75)</f>
        <v>75</v>
      </c>
      <c r="E37" t="s">
        <v>87</v>
      </c>
      <c r="F37" t="s">
        <v>88</v>
      </c>
      <c r="G37" t="s">
        <v>89</v>
      </c>
      <c r="H37" t="s">
        <v>18</v>
      </c>
      <c r="I37">
        <v>2.41</v>
      </c>
      <c r="J37">
        <v>0</v>
      </c>
      <c r="O37">
        <v>192.17</v>
      </c>
      <c r="P37">
        <v>12.22</v>
      </c>
      <c r="Q37">
        <v>18.59</v>
      </c>
      <c r="R37">
        <v>0</v>
      </c>
      <c r="S37">
        <v>161.36</v>
      </c>
      <c r="T37">
        <v>0</v>
      </c>
      <c r="U37">
        <v>13.885215</v>
      </c>
      <c r="V37">
        <v>0</v>
      </c>
      <c r="W37">
        <v>0</v>
      </c>
      <c r="X37">
        <v>185.89</v>
      </c>
      <c r="Y37">
        <v>113.84</v>
      </c>
      <c r="AA37">
        <v>0</v>
      </c>
      <c r="AB37">
        <v>79.7355</v>
      </c>
      <c r="AC37">
        <v>5.07</v>
      </c>
      <c r="AD37">
        <v>7.7125</v>
      </c>
      <c r="AE37">
        <v>0</v>
      </c>
      <c r="AF37">
        <v>66.953</v>
      </c>
      <c r="AG37">
        <v>0</v>
      </c>
      <c r="AH37">
        <v>5.7615</v>
      </c>
      <c r="AI37">
        <v>0</v>
      </c>
      <c r="AJ37">
        <v>0</v>
      </c>
      <c r="AK37">
        <v>69.46</v>
      </c>
      <c r="AL37">
        <v>5.07</v>
      </c>
      <c r="AM37">
        <v>6.17</v>
      </c>
      <c r="AN37">
        <v>0</v>
      </c>
      <c r="AO37">
        <v>58.22</v>
      </c>
      <c r="AP37">
        <v>0</v>
      </c>
      <c r="AQ37">
        <v>5.01</v>
      </c>
      <c r="AR37">
        <v>0</v>
      </c>
      <c r="AS37">
        <v>0</v>
      </c>
      <c r="AT37">
        <v>115.2</v>
      </c>
      <c r="AU37">
        <v>70.55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90</v>
      </c>
      <c r="BM37">
        <v>25</v>
      </c>
      <c r="BN37">
        <v>0</v>
      </c>
      <c r="BO37" t="s">
        <v>88</v>
      </c>
      <c r="BP37">
        <v>1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115.2</v>
      </c>
      <c r="CA37">
        <v>70.55</v>
      </c>
      <c r="CF37">
        <v>0</v>
      </c>
      <c r="CG37">
        <v>0</v>
      </c>
      <c r="CM37">
        <v>0</v>
      </c>
      <c r="CN37" t="s">
        <v>354</v>
      </c>
      <c r="CO37">
        <v>0</v>
      </c>
      <c r="DE37" t="s">
        <v>29</v>
      </c>
      <c r="DF37" t="s">
        <v>29</v>
      </c>
      <c r="DG37" t="s">
        <v>30</v>
      </c>
      <c r="DI37" t="s">
        <v>30</v>
      </c>
      <c r="DJ37" t="s">
        <v>29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1003</v>
      </c>
      <c r="DV37" t="s">
        <v>18</v>
      </c>
      <c r="DW37" t="s">
        <v>31</v>
      </c>
      <c r="DX37">
        <v>100</v>
      </c>
      <c r="EE37">
        <v>9051244</v>
      </c>
      <c r="EF37">
        <v>2</v>
      </c>
      <c r="EG37" t="s">
        <v>32</v>
      </c>
      <c r="EH37">
        <v>0</v>
      </c>
      <c r="EJ37">
        <v>1</v>
      </c>
      <c r="EK37">
        <v>25</v>
      </c>
      <c r="EL37" t="s">
        <v>33</v>
      </c>
      <c r="EM37" t="s">
        <v>34</v>
      </c>
      <c r="EO37" t="s">
        <v>35</v>
      </c>
      <c r="EP37" t="s">
        <v>356</v>
      </c>
      <c r="EQ37">
        <v>0</v>
      </c>
      <c r="ER37">
        <v>69.46</v>
      </c>
      <c r="ES37">
        <v>5.07</v>
      </c>
      <c r="ET37">
        <v>6.17</v>
      </c>
      <c r="EU37">
        <v>0</v>
      </c>
      <c r="EV37">
        <v>58.22</v>
      </c>
      <c r="EW37">
        <v>5.01</v>
      </c>
      <c r="EX37">
        <v>0</v>
      </c>
      <c r="EY37">
        <v>0</v>
      </c>
    </row>
    <row r="38" spans="1:155" ht="12.75">
      <c r="A38">
        <v>17</v>
      </c>
      <c r="B38">
        <v>1</v>
      </c>
      <c r="C38">
        <f>ROW(SmtRes!A83)</f>
        <v>83</v>
      </c>
      <c r="D38">
        <f>ROW(EtalonRes!A79)</f>
        <v>79</v>
      </c>
      <c r="E38" t="s">
        <v>91</v>
      </c>
      <c r="F38" t="s">
        <v>92</v>
      </c>
      <c r="G38" t="s">
        <v>93</v>
      </c>
      <c r="H38" t="s">
        <v>74</v>
      </c>
      <c r="I38">
        <v>21</v>
      </c>
      <c r="J38">
        <v>0</v>
      </c>
      <c r="O38">
        <v>460.73</v>
      </c>
      <c r="P38">
        <v>66.36</v>
      </c>
      <c r="Q38">
        <v>0</v>
      </c>
      <c r="R38">
        <v>0</v>
      </c>
      <c r="S38">
        <v>394.37</v>
      </c>
      <c r="T38">
        <v>0</v>
      </c>
      <c r="U38">
        <v>43.47</v>
      </c>
      <c r="V38">
        <v>0</v>
      </c>
      <c r="W38">
        <v>0</v>
      </c>
      <c r="X38">
        <v>454.31</v>
      </c>
      <c r="Y38">
        <v>278.23</v>
      </c>
      <c r="AA38">
        <v>0</v>
      </c>
      <c r="AB38">
        <v>21.9395</v>
      </c>
      <c r="AC38">
        <v>3.16</v>
      </c>
      <c r="AD38">
        <v>0</v>
      </c>
      <c r="AE38">
        <v>0</v>
      </c>
      <c r="AF38">
        <v>18.7795</v>
      </c>
      <c r="AG38">
        <v>0</v>
      </c>
      <c r="AH38">
        <v>2.07</v>
      </c>
      <c r="AI38">
        <v>0</v>
      </c>
      <c r="AJ38">
        <v>0</v>
      </c>
      <c r="AK38">
        <v>19.49</v>
      </c>
      <c r="AL38">
        <v>3.16</v>
      </c>
      <c r="AM38">
        <v>0</v>
      </c>
      <c r="AN38">
        <v>0</v>
      </c>
      <c r="AO38">
        <v>16.33</v>
      </c>
      <c r="AP38">
        <v>0</v>
      </c>
      <c r="AQ38">
        <v>1.8</v>
      </c>
      <c r="AR38">
        <v>0</v>
      </c>
      <c r="AS38">
        <v>0</v>
      </c>
      <c r="AT38">
        <v>115.2</v>
      </c>
      <c r="AU38">
        <v>70.55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1</v>
      </c>
      <c r="BJ38" t="s">
        <v>94</v>
      </c>
      <c r="BM38">
        <v>25</v>
      </c>
      <c r="BN38">
        <v>0</v>
      </c>
      <c r="BO38" t="s">
        <v>92</v>
      </c>
      <c r="BP38">
        <v>1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115.2</v>
      </c>
      <c r="CA38">
        <v>70.55</v>
      </c>
      <c r="CF38">
        <v>0</v>
      </c>
      <c r="CG38">
        <v>0</v>
      </c>
      <c r="CM38">
        <v>0</v>
      </c>
      <c r="CN38" t="s">
        <v>354</v>
      </c>
      <c r="CO38">
        <v>0</v>
      </c>
      <c r="DE38" t="s">
        <v>29</v>
      </c>
      <c r="DF38" t="s">
        <v>29</v>
      </c>
      <c r="DG38" t="s">
        <v>30</v>
      </c>
      <c r="DI38" t="s">
        <v>30</v>
      </c>
      <c r="DJ38" t="s">
        <v>29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1010</v>
      </c>
      <c r="DV38" t="s">
        <v>74</v>
      </c>
      <c r="DW38" t="s">
        <v>95</v>
      </c>
      <c r="DX38">
        <v>1</v>
      </c>
      <c r="EE38">
        <v>9051244</v>
      </c>
      <c r="EF38">
        <v>2</v>
      </c>
      <c r="EG38" t="s">
        <v>32</v>
      </c>
      <c r="EH38">
        <v>0</v>
      </c>
      <c r="EJ38">
        <v>1</v>
      </c>
      <c r="EK38">
        <v>25</v>
      </c>
      <c r="EL38" t="s">
        <v>33</v>
      </c>
      <c r="EM38" t="s">
        <v>34</v>
      </c>
      <c r="EO38" t="s">
        <v>35</v>
      </c>
      <c r="EP38" t="s">
        <v>96</v>
      </c>
      <c r="EQ38">
        <v>0</v>
      </c>
      <c r="ER38">
        <v>19.49</v>
      </c>
      <c r="ES38">
        <v>3.16</v>
      </c>
      <c r="ET38">
        <v>0</v>
      </c>
      <c r="EU38">
        <v>0</v>
      </c>
      <c r="EV38">
        <v>16.33</v>
      </c>
      <c r="EW38">
        <v>1.8</v>
      </c>
      <c r="EX38">
        <v>0</v>
      </c>
      <c r="EY38">
        <v>0</v>
      </c>
    </row>
    <row r="39" spans="1:155" ht="12.75">
      <c r="A39">
        <v>17</v>
      </c>
      <c r="B39">
        <v>1</v>
      </c>
      <c r="C39">
        <f>ROW(SmtRes!A94)</f>
        <v>94</v>
      </c>
      <c r="D39">
        <f>ROW(EtalonRes!A90)</f>
        <v>90</v>
      </c>
      <c r="E39" t="s">
        <v>97</v>
      </c>
      <c r="F39" t="s">
        <v>98</v>
      </c>
      <c r="G39" t="s">
        <v>99</v>
      </c>
      <c r="H39" t="s">
        <v>100</v>
      </c>
      <c r="I39">
        <v>4</v>
      </c>
      <c r="J39">
        <v>0</v>
      </c>
      <c r="O39">
        <v>479.71</v>
      </c>
      <c r="P39">
        <v>239.96</v>
      </c>
      <c r="Q39">
        <v>79.3</v>
      </c>
      <c r="R39">
        <v>14.75</v>
      </c>
      <c r="S39">
        <v>160.45</v>
      </c>
      <c r="T39">
        <v>0</v>
      </c>
      <c r="U39">
        <v>16.192</v>
      </c>
      <c r="V39">
        <v>1.25</v>
      </c>
      <c r="W39">
        <v>0</v>
      </c>
      <c r="X39">
        <v>157.68</v>
      </c>
      <c r="Y39">
        <v>104.24</v>
      </c>
      <c r="AA39">
        <v>0</v>
      </c>
      <c r="AB39">
        <v>119.92699999999999</v>
      </c>
      <c r="AC39">
        <v>59.99</v>
      </c>
      <c r="AD39">
        <v>19.825</v>
      </c>
      <c r="AE39">
        <v>3.6875</v>
      </c>
      <c r="AF39">
        <v>40.112</v>
      </c>
      <c r="AG39">
        <v>0</v>
      </c>
      <c r="AH39">
        <v>4.048</v>
      </c>
      <c r="AI39">
        <v>0.3125</v>
      </c>
      <c r="AJ39">
        <v>0</v>
      </c>
      <c r="AK39">
        <v>110.72999999999999</v>
      </c>
      <c r="AL39">
        <v>59.99</v>
      </c>
      <c r="AM39">
        <v>15.86</v>
      </c>
      <c r="AN39">
        <v>2.95</v>
      </c>
      <c r="AO39">
        <v>34.88</v>
      </c>
      <c r="AP39">
        <v>0</v>
      </c>
      <c r="AQ39">
        <v>3.52</v>
      </c>
      <c r="AR39">
        <v>0.25</v>
      </c>
      <c r="AS39">
        <v>0</v>
      </c>
      <c r="AT39">
        <v>90</v>
      </c>
      <c r="AU39">
        <v>59.5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H39">
        <v>0</v>
      </c>
      <c r="BI39">
        <v>1</v>
      </c>
      <c r="BJ39" t="s">
        <v>101</v>
      </c>
      <c r="BM39">
        <v>29</v>
      </c>
      <c r="BN39">
        <v>0</v>
      </c>
      <c r="BO39" t="s">
        <v>98</v>
      </c>
      <c r="BP39">
        <v>1</v>
      </c>
      <c r="BQ39">
        <v>2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90</v>
      </c>
      <c r="CA39">
        <v>59.5</v>
      </c>
      <c r="CF39">
        <v>0</v>
      </c>
      <c r="CG39">
        <v>0</v>
      </c>
      <c r="CM39">
        <v>0</v>
      </c>
      <c r="CN39" t="s">
        <v>354</v>
      </c>
      <c r="CO39">
        <v>0</v>
      </c>
      <c r="DE39" t="s">
        <v>29</v>
      </c>
      <c r="DF39" t="s">
        <v>29</v>
      </c>
      <c r="DG39" t="s">
        <v>30</v>
      </c>
      <c r="DI39" t="s">
        <v>30</v>
      </c>
      <c r="DJ39" t="s">
        <v>29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1003</v>
      </c>
      <c r="DV39" t="s">
        <v>100</v>
      </c>
      <c r="DW39" t="s">
        <v>102</v>
      </c>
      <c r="DX39">
        <v>10</v>
      </c>
      <c r="EE39">
        <v>9051247</v>
      </c>
      <c r="EF39">
        <v>2</v>
      </c>
      <c r="EG39" t="s">
        <v>32</v>
      </c>
      <c r="EH39">
        <v>0</v>
      </c>
      <c r="EJ39">
        <v>1</v>
      </c>
      <c r="EK39">
        <v>29</v>
      </c>
      <c r="EL39" t="s">
        <v>103</v>
      </c>
      <c r="EM39" t="s">
        <v>104</v>
      </c>
      <c r="EO39" t="s">
        <v>35</v>
      </c>
      <c r="EP39" t="s">
        <v>357</v>
      </c>
      <c r="EQ39">
        <v>0</v>
      </c>
      <c r="ER39">
        <v>110.73</v>
      </c>
      <c r="ES39">
        <v>59.99</v>
      </c>
      <c r="ET39">
        <v>15.86</v>
      </c>
      <c r="EU39">
        <v>2.95</v>
      </c>
      <c r="EV39">
        <v>34.88</v>
      </c>
      <c r="EW39">
        <v>3.52</v>
      </c>
      <c r="EX39">
        <v>0.25</v>
      </c>
      <c r="EY39">
        <v>0</v>
      </c>
    </row>
    <row r="40" spans="1:154" ht="12.75">
      <c r="A40">
        <v>18</v>
      </c>
      <c r="B40">
        <v>1</v>
      </c>
      <c r="C40">
        <v>92</v>
      </c>
      <c r="E40" t="s">
        <v>105</v>
      </c>
      <c r="F40" t="s">
        <v>106</v>
      </c>
      <c r="G40" t="s">
        <v>107</v>
      </c>
      <c r="H40" t="s">
        <v>48</v>
      </c>
      <c r="I40">
        <v>44</v>
      </c>
      <c r="J40">
        <v>11</v>
      </c>
      <c r="O40">
        <v>74.8</v>
      </c>
      <c r="P40">
        <v>74.8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>
        <v>0</v>
      </c>
      <c r="AB40">
        <v>1.7</v>
      </c>
      <c r="AC40">
        <v>1.7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1.7</v>
      </c>
      <c r="AL40">
        <v>1.7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H40">
        <v>3</v>
      </c>
      <c r="BI40">
        <v>1</v>
      </c>
      <c r="BJ40" t="s">
        <v>108</v>
      </c>
      <c r="BM40">
        <v>1100</v>
      </c>
      <c r="BN40">
        <v>0</v>
      </c>
      <c r="BO40" t="s">
        <v>106</v>
      </c>
      <c r="BP40">
        <v>1</v>
      </c>
      <c r="BQ40">
        <v>8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0</v>
      </c>
      <c r="CA40">
        <v>0</v>
      </c>
      <c r="CF40">
        <v>0</v>
      </c>
      <c r="CG40">
        <v>0</v>
      </c>
      <c r="CM40">
        <v>0</v>
      </c>
      <c r="CN40" t="s">
        <v>354</v>
      </c>
      <c r="CO40">
        <v>0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1003</v>
      </c>
      <c r="DV40" t="s">
        <v>48</v>
      </c>
      <c r="DW40" t="s">
        <v>48</v>
      </c>
      <c r="DX40">
        <v>1</v>
      </c>
      <c r="EE40">
        <v>9051311</v>
      </c>
      <c r="EF40">
        <v>8</v>
      </c>
      <c r="EG40" t="s">
        <v>42</v>
      </c>
      <c r="EH40">
        <v>0</v>
      </c>
      <c r="EJ40">
        <v>1</v>
      </c>
      <c r="EK40">
        <v>1100</v>
      </c>
      <c r="EL40" t="s">
        <v>43</v>
      </c>
      <c r="EM40" t="s">
        <v>44</v>
      </c>
      <c r="EO40" t="s">
        <v>35</v>
      </c>
      <c r="EQ40">
        <v>0</v>
      </c>
      <c r="ER40">
        <v>1.7</v>
      </c>
      <c r="ES40">
        <v>1.7</v>
      </c>
      <c r="ET40">
        <v>0</v>
      </c>
      <c r="EU40">
        <v>0</v>
      </c>
      <c r="EV40">
        <v>0</v>
      </c>
      <c r="EW40">
        <v>0</v>
      </c>
      <c r="EX40">
        <v>0</v>
      </c>
    </row>
    <row r="41" spans="1:155" ht="12.75">
      <c r="A41">
        <v>17</v>
      </c>
      <c r="B41">
        <v>1</v>
      </c>
      <c r="C41">
        <f>ROW(SmtRes!A110)</f>
        <v>110</v>
      </c>
      <c r="D41">
        <f>ROW(EtalonRes!A102)</f>
        <v>102</v>
      </c>
      <c r="E41" t="s">
        <v>109</v>
      </c>
      <c r="F41" t="s">
        <v>110</v>
      </c>
      <c r="G41" t="s">
        <v>111</v>
      </c>
      <c r="H41" t="s">
        <v>18</v>
      </c>
      <c r="I41">
        <v>0.86</v>
      </c>
      <c r="J41">
        <v>0</v>
      </c>
      <c r="O41">
        <v>7774.48</v>
      </c>
      <c r="P41">
        <v>6216.94</v>
      </c>
      <c r="Q41">
        <v>45.12</v>
      </c>
      <c r="R41">
        <v>6.09</v>
      </c>
      <c r="S41">
        <v>1512.42</v>
      </c>
      <c r="T41">
        <v>0</v>
      </c>
      <c r="U41">
        <v>157.38</v>
      </c>
      <c r="V41">
        <v>0.516</v>
      </c>
      <c r="W41">
        <v>0</v>
      </c>
      <c r="X41">
        <v>1564.07</v>
      </c>
      <c r="Y41">
        <v>911.11</v>
      </c>
      <c r="AA41">
        <v>0</v>
      </c>
      <c r="AB41">
        <v>9040.1</v>
      </c>
      <c r="AC41">
        <v>7229</v>
      </c>
      <c r="AD41">
        <v>52.47</v>
      </c>
      <c r="AE41">
        <v>7.086</v>
      </c>
      <c r="AF41">
        <v>1758.63</v>
      </c>
      <c r="AG41">
        <v>0</v>
      </c>
      <c r="AH41">
        <v>183</v>
      </c>
      <c r="AI41">
        <v>0.6</v>
      </c>
      <c r="AJ41">
        <v>0</v>
      </c>
      <c r="AK41">
        <v>9040.1</v>
      </c>
      <c r="AL41">
        <v>7229</v>
      </c>
      <c r="AM41">
        <v>52.47</v>
      </c>
      <c r="AN41">
        <v>7.086</v>
      </c>
      <c r="AO41">
        <v>1758.63</v>
      </c>
      <c r="AP41">
        <v>0</v>
      </c>
      <c r="AQ41">
        <v>183</v>
      </c>
      <c r="AR41">
        <v>0.6</v>
      </c>
      <c r="AS41">
        <v>0</v>
      </c>
      <c r="AT41">
        <v>103</v>
      </c>
      <c r="AU41">
        <v>60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1</v>
      </c>
      <c r="BJ41" t="s">
        <v>112</v>
      </c>
      <c r="BM41">
        <v>226</v>
      </c>
      <c r="BN41">
        <v>0</v>
      </c>
      <c r="BO41" t="s">
        <v>110</v>
      </c>
      <c r="BP41">
        <v>1</v>
      </c>
      <c r="BQ41">
        <v>6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103</v>
      </c>
      <c r="CA41">
        <v>60</v>
      </c>
      <c r="CF41">
        <v>0</v>
      </c>
      <c r="CG41">
        <v>0</v>
      </c>
      <c r="CM41">
        <v>0</v>
      </c>
      <c r="CO41"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1003</v>
      </c>
      <c r="DV41" t="s">
        <v>18</v>
      </c>
      <c r="DW41" t="s">
        <v>20</v>
      </c>
      <c r="DX41">
        <v>100</v>
      </c>
      <c r="EE41">
        <v>9051301</v>
      </c>
      <c r="EF41">
        <v>6</v>
      </c>
      <c r="EG41" t="s">
        <v>21</v>
      </c>
      <c r="EH41">
        <v>0</v>
      </c>
      <c r="EJ41">
        <v>1</v>
      </c>
      <c r="EK41">
        <v>226</v>
      </c>
      <c r="EL41" t="s">
        <v>113</v>
      </c>
      <c r="EM41" t="s">
        <v>114</v>
      </c>
      <c r="EP41" t="s">
        <v>358</v>
      </c>
      <c r="EQ41">
        <v>0</v>
      </c>
      <c r="ER41">
        <v>9040.1</v>
      </c>
      <c r="ES41">
        <v>7229</v>
      </c>
      <c r="ET41">
        <v>52.47</v>
      </c>
      <c r="EU41">
        <v>7.086</v>
      </c>
      <c r="EV41">
        <v>1758.63</v>
      </c>
      <c r="EW41">
        <v>183</v>
      </c>
      <c r="EX41">
        <v>0.6</v>
      </c>
      <c r="EY41">
        <v>0</v>
      </c>
    </row>
    <row r="42" spans="1:154" ht="12.75">
      <c r="A42">
        <v>18</v>
      </c>
      <c r="B42">
        <v>1</v>
      </c>
      <c r="C42">
        <v>104</v>
      </c>
      <c r="E42" t="s">
        <v>115</v>
      </c>
      <c r="F42" t="s">
        <v>116</v>
      </c>
      <c r="G42" t="s">
        <v>117</v>
      </c>
      <c r="H42" t="s">
        <v>40</v>
      </c>
      <c r="I42">
        <v>9.6</v>
      </c>
      <c r="J42">
        <v>11.162791</v>
      </c>
      <c r="O42">
        <v>115.01</v>
      </c>
      <c r="P42">
        <v>115.01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AA42">
        <v>0</v>
      </c>
      <c r="AB42">
        <v>11.98</v>
      </c>
      <c r="AC42">
        <v>11.98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11.98</v>
      </c>
      <c r="AL42">
        <v>11.98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3</v>
      </c>
      <c r="BI42">
        <v>1</v>
      </c>
      <c r="BJ42" t="s">
        <v>118</v>
      </c>
      <c r="BM42">
        <v>1100</v>
      </c>
      <c r="BN42">
        <v>0</v>
      </c>
      <c r="BO42" t="s">
        <v>116</v>
      </c>
      <c r="BP42">
        <v>1</v>
      </c>
      <c r="BQ42">
        <v>8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0</v>
      </c>
      <c r="CA42">
        <v>0</v>
      </c>
      <c r="CF42">
        <v>0</v>
      </c>
      <c r="CG42">
        <v>0</v>
      </c>
      <c r="CM42">
        <v>0</v>
      </c>
      <c r="CO42">
        <v>0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1009</v>
      </c>
      <c r="DV42" t="s">
        <v>40</v>
      </c>
      <c r="DW42" t="s">
        <v>40</v>
      </c>
      <c r="DX42">
        <v>1</v>
      </c>
      <c r="EE42">
        <v>9051311</v>
      </c>
      <c r="EF42">
        <v>8</v>
      </c>
      <c r="EG42" t="s">
        <v>42</v>
      </c>
      <c r="EH42">
        <v>0</v>
      </c>
      <c r="EJ42">
        <v>1</v>
      </c>
      <c r="EK42">
        <v>1100</v>
      </c>
      <c r="EL42" t="s">
        <v>43</v>
      </c>
      <c r="EM42" t="s">
        <v>44</v>
      </c>
      <c r="EQ42">
        <v>0</v>
      </c>
      <c r="ER42">
        <v>11.98</v>
      </c>
      <c r="ES42">
        <v>11.98</v>
      </c>
      <c r="ET42">
        <v>0</v>
      </c>
      <c r="EU42">
        <v>0</v>
      </c>
      <c r="EV42">
        <v>0</v>
      </c>
      <c r="EW42">
        <v>0</v>
      </c>
      <c r="EX42">
        <v>0</v>
      </c>
    </row>
    <row r="43" spans="1:154" ht="12.75">
      <c r="A43">
        <v>18</v>
      </c>
      <c r="B43">
        <v>1</v>
      </c>
      <c r="C43">
        <v>103</v>
      </c>
      <c r="E43" t="s">
        <v>119</v>
      </c>
      <c r="F43" t="s">
        <v>120</v>
      </c>
      <c r="G43" t="s">
        <v>121</v>
      </c>
      <c r="H43" t="s">
        <v>48</v>
      </c>
      <c r="I43">
        <v>-84.10799999999999</v>
      </c>
      <c r="J43">
        <v>-97.8</v>
      </c>
      <c r="O43">
        <v>-6115.49</v>
      </c>
      <c r="P43">
        <v>-6115.49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AA43">
        <v>0</v>
      </c>
      <c r="AB43">
        <v>72.71</v>
      </c>
      <c r="AC43">
        <v>72.71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72.71</v>
      </c>
      <c r="AL43">
        <v>72.71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H43">
        <v>3</v>
      </c>
      <c r="BI43">
        <v>1</v>
      </c>
      <c r="BJ43" t="s">
        <v>122</v>
      </c>
      <c r="BM43">
        <v>1100</v>
      </c>
      <c r="BN43">
        <v>0</v>
      </c>
      <c r="BO43" t="s">
        <v>120</v>
      </c>
      <c r="BP43">
        <v>1</v>
      </c>
      <c r="BQ43">
        <v>8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0</v>
      </c>
      <c r="CA43">
        <v>0</v>
      </c>
      <c r="CF43">
        <v>0</v>
      </c>
      <c r="CG43">
        <v>0</v>
      </c>
      <c r="CM43">
        <v>0</v>
      </c>
      <c r="CO43"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1003</v>
      </c>
      <c r="DV43" t="s">
        <v>48</v>
      </c>
      <c r="DW43" t="s">
        <v>48</v>
      </c>
      <c r="DX43">
        <v>1</v>
      </c>
      <c r="EE43">
        <v>9051311</v>
      </c>
      <c r="EF43">
        <v>8</v>
      </c>
      <c r="EG43" t="s">
        <v>42</v>
      </c>
      <c r="EH43">
        <v>0</v>
      </c>
      <c r="EJ43">
        <v>1</v>
      </c>
      <c r="EK43">
        <v>1100</v>
      </c>
      <c r="EL43" t="s">
        <v>43</v>
      </c>
      <c r="EM43" t="s">
        <v>44</v>
      </c>
      <c r="EQ43">
        <v>0</v>
      </c>
      <c r="ER43">
        <v>72.71</v>
      </c>
      <c r="ES43">
        <v>72.71</v>
      </c>
      <c r="ET43">
        <v>0</v>
      </c>
      <c r="EU43">
        <v>0</v>
      </c>
      <c r="EV43">
        <v>0</v>
      </c>
      <c r="EW43">
        <v>0</v>
      </c>
      <c r="EX43">
        <v>0</v>
      </c>
    </row>
    <row r="44" spans="1:154" ht="12.75">
      <c r="A44">
        <v>18</v>
      </c>
      <c r="B44">
        <v>1</v>
      </c>
      <c r="C44">
        <v>107</v>
      </c>
      <c r="E44" t="s">
        <v>123</v>
      </c>
      <c r="F44" t="s">
        <v>51</v>
      </c>
      <c r="G44" t="s">
        <v>124</v>
      </c>
      <c r="H44" t="s">
        <v>48</v>
      </c>
      <c r="I44">
        <v>86</v>
      </c>
      <c r="J44">
        <v>100</v>
      </c>
      <c r="O44">
        <v>861.72</v>
      </c>
      <c r="P44">
        <v>861.72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>
        <v>0</v>
      </c>
      <c r="AB44">
        <v>10.02</v>
      </c>
      <c r="AC44">
        <v>10.02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10.02</v>
      </c>
      <c r="AL44">
        <v>10.02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112</v>
      </c>
      <c r="AU44">
        <v>65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H44">
        <v>3</v>
      </c>
      <c r="BI44">
        <v>4</v>
      </c>
      <c r="BM44">
        <v>0</v>
      </c>
      <c r="BN44">
        <v>0</v>
      </c>
      <c r="BP44">
        <v>0</v>
      </c>
      <c r="BQ44">
        <v>1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112</v>
      </c>
      <c r="CA44">
        <v>65</v>
      </c>
      <c r="CF44">
        <v>0</v>
      </c>
      <c r="CG44">
        <v>0</v>
      </c>
      <c r="CM44">
        <v>0</v>
      </c>
      <c r="CO44"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1003</v>
      </c>
      <c r="DV44" t="s">
        <v>48</v>
      </c>
      <c r="DW44" t="s">
        <v>48</v>
      </c>
      <c r="DX44">
        <v>1</v>
      </c>
      <c r="EE44">
        <v>9051220</v>
      </c>
      <c r="EF44">
        <v>1</v>
      </c>
      <c r="EG44" t="s">
        <v>53</v>
      </c>
      <c r="EH44">
        <v>0</v>
      </c>
      <c r="EJ44">
        <v>4</v>
      </c>
      <c r="EK44">
        <v>0</v>
      </c>
      <c r="EL44" t="s">
        <v>53</v>
      </c>
      <c r="EM44" t="s">
        <v>54</v>
      </c>
      <c r="EQ44">
        <v>0</v>
      </c>
      <c r="ER44">
        <v>10.02</v>
      </c>
      <c r="ES44">
        <v>10.02</v>
      </c>
      <c r="ET44">
        <v>0</v>
      </c>
      <c r="EU44">
        <v>0</v>
      </c>
      <c r="EV44">
        <v>0</v>
      </c>
      <c r="EW44">
        <v>0</v>
      </c>
      <c r="EX44">
        <v>0</v>
      </c>
    </row>
    <row r="45" spans="1:154" ht="12.75">
      <c r="A45">
        <v>18</v>
      </c>
      <c r="B45">
        <v>1</v>
      </c>
      <c r="C45">
        <v>108</v>
      </c>
      <c r="E45" t="s">
        <v>125</v>
      </c>
      <c r="F45" t="s">
        <v>51</v>
      </c>
      <c r="G45" t="s">
        <v>126</v>
      </c>
      <c r="H45" t="s">
        <v>74</v>
      </c>
      <c r="I45">
        <v>38</v>
      </c>
      <c r="J45">
        <v>44.186047</v>
      </c>
      <c r="O45">
        <v>1751.5</v>
      </c>
      <c r="P45">
        <v>1751.5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>
        <v>0</v>
      </c>
      <c r="AB45">
        <v>46.092</v>
      </c>
      <c r="AC45">
        <v>46.092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46.092</v>
      </c>
      <c r="AL45">
        <v>46.092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112</v>
      </c>
      <c r="AU45">
        <v>65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4</v>
      </c>
      <c r="BM45">
        <v>0</v>
      </c>
      <c r="BN45">
        <v>0</v>
      </c>
      <c r="BP45">
        <v>0</v>
      </c>
      <c r="BQ45">
        <v>1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112</v>
      </c>
      <c r="CA45">
        <v>65</v>
      </c>
      <c r="CF45">
        <v>0</v>
      </c>
      <c r="CG45">
        <v>0</v>
      </c>
      <c r="CM45">
        <v>0</v>
      </c>
      <c r="CO45">
        <v>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1010</v>
      </c>
      <c r="DV45" t="s">
        <v>74</v>
      </c>
      <c r="DW45" t="s">
        <v>74</v>
      </c>
      <c r="DX45">
        <v>1</v>
      </c>
      <c r="EE45">
        <v>9051220</v>
      </c>
      <c r="EF45">
        <v>1</v>
      </c>
      <c r="EG45" t="s">
        <v>53</v>
      </c>
      <c r="EH45">
        <v>0</v>
      </c>
      <c r="EJ45">
        <v>4</v>
      </c>
      <c r="EK45">
        <v>0</v>
      </c>
      <c r="EL45" t="s">
        <v>53</v>
      </c>
      <c r="EM45" t="s">
        <v>54</v>
      </c>
      <c r="EQ45">
        <v>0</v>
      </c>
      <c r="ER45">
        <v>46.092</v>
      </c>
      <c r="ES45">
        <v>46.092</v>
      </c>
      <c r="ET45">
        <v>0</v>
      </c>
      <c r="EU45">
        <v>0</v>
      </c>
      <c r="EV45">
        <v>0</v>
      </c>
      <c r="EW45">
        <v>0</v>
      </c>
      <c r="EX45">
        <v>0</v>
      </c>
    </row>
    <row r="46" spans="1:154" ht="12.75">
      <c r="A46">
        <v>18</v>
      </c>
      <c r="B46">
        <v>1</v>
      </c>
      <c r="C46">
        <v>109</v>
      </c>
      <c r="E46" t="s">
        <v>127</v>
      </c>
      <c r="F46" t="s">
        <v>51</v>
      </c>
      <c r="G46" t="s">
        <v>128</v>
      </c>
      <c r="H46" t="s">
        <v>74</v>
      </c>
      <c r="I46">
        <v>40</v>
      </c>
      <c r="J46">
        <v>46.511628</v>
      </c>
      <c r="O46">
        <v>81.6</v>
      </c>
      <c r="P46">
        <v>81.6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>
        <v>0</v>
      </c>
      <c r="AB46">
        <v>2.04</v>
      </c>
      <c r="AC46">
        <v>2.04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2.04</v>
      </c>
      <c r="AL46">
        <v>2.04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112</v>
      </c>
      <c r="AU46">
        <v>65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H46">
        <v>3</v>
      </c>
      <c r="BI46">
        <v>4</v>
      </c>
      <c r="BM46">
        <v>0</v>
      </c>
      <c r="BN46">
        <v>0</v>
      </c>
      <c r="BP46">
        <v>0</v>
      </c>
      <c r="BQ46">
        <v>1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112</v>
      </c>
      <c r="CA46">
        <v>65</v>
      </c>
      <c r="CF46">
        <v>0</v>
      </c>
      <c r="CG46">
        <v>0</v>
      </c>
      <c r="CM46">
        <v>0</v>
      </c>
      <c r="CO46">
        <v>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1010</v>
      </c>
      <c r="DV46" t="s">
        <v>74</v>
      </c>
      <c r="DW46" t="s">
        <v>74</v>
      </c>
      <c r="DX46">
        <v>1</v>
      </c>
      <c r="EE46">
        <v>9051220</v>
      </c>
      <c r="EF46">
        <v>1</v>
      </c>
      <c r="EG46" t="s">
        <v>53</v>
      </c>
      <c r="EH46">
        <v>0</v>
      </c>
      <c r="EJ46">
        <v>4</v>
      </c>
      <c r="EK46">
        <v>0</v>
      </c>
      <c r="EL46" t="s">
        <v>53</v>
      </c>
      <c r="EM46" t="s">
        <v>54</v>
      </c>
      <c r="EQ46">
        <v>0</v>
      </c>
      <c r="ER46">
        <v>2.04</v>
      </c>
      <c r="ES46">
        <v>2.04</v>
      </c>
      <c r="ET46">
        <v>0</v>
      </c>
      <c r="EU46">
        <v>0</v>
      </c>
      <c r="EV46">
        <v>0</v>
      </c>
      <c r="EW46">
        <v>0</v>
      </c>
      <c r="EX46">
        <v>0</v>
      </c>
    </row>
    <row r="47" spans="1:154" ht="12.75">
      <c r="A47">
        <v>18</v>
      </c>
      <c r="B47">
        <v>1</v>
      </c>
      <c r="C47">
        <v>110</v>
      </c>
      <c r="E47" t="s">
        <v>129</v>
      </c>
      <c r="F47" t="s">
        <v>51</v>
      </c>
      <c r="G47" t="s">
        <v>130</v>
      </c>
      <c r="H47" t="s">
        <v>74</v>
      </c>
      <c r="I47">
        <v>38</v>
      </c>
      <c r="J47">
        <v>44.186047</v>
      </c>
      <c r="O47">
        <v>868.68</v>
      </c>
      <c r="P47">
        <v>868.68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A47">
        <v>0</v>
      </c>
      <c r="AB47">
        <v>22.86</v>
      </c>
      <c r="AC47">
        <v>22.86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22.86</v>
      </c>
      <c r="AL47">
        <v>22.86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112</v>
      </c>
      <c r="AU47">
        <v>65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H47">
        <v>3</v>
      </c>
      <c r="BI47">
        <v>4</v>
      </c>
      <c r="BM47">
        <v>0</v>
      </c>
      <c r="BN47">
        <v>0</v>
      </c>
      <c r="BP47">
        <v>0</v>
      </c>
      <c r="BQ47">
        <v>1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112</v>
      </c>
      <c r="CA47">
        <v>65</v>
      </c>
      <c r="CF47">
        <v>0</v>
      </c>
      <c r="CG47">
        <v>0</v>
      </c>
      <c r="CM47">
        <v>0</v>
      </c>
      <c r="CO47">
        <v>0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1010</v>
      </c>
      <c r="DV47" t="s">
        <v>74</v>
      </c>
      <c r="DW47" t="s">
        <v>74</v>
      </c>
      <c r="DX47">
        <v>1</v>
      </c>
      <c r="EE47">
        <v>9051220</v>
      </c>
      <c r="EF47">
        <v>1</v>
      </c>
      <c r="EG47" t="s">
        <v>53</v>
      </c>
      <c r="EH47">
        <v>0</v>
      </c>
      <c r="EJ47">
        <v>4</v>
      </c>
      <c r="EK47">
        <v>0</v>
      </c>
      <c r="EL47" t="s">
        <v>53</v>
      </c>
      <c r="EM47" t="s">
        <v>54</v>
      </c>
      <c r="EQ47">
        <v>0</v>
      </c>
      <c r="ER47">
        <v>22.86</v>
      </c>
      <c r="ES47">
        <v>22.86</v>
      </c>
      <c r="ET47">
        <v>0</v>
      </c>
      <c r="EU47">
        <v>0</v>
      </c>
      <c r="EV47">
        <v>0</v>
      </c>
      <c r="EW47">
        <v>0</v>
      </c>
      <c r="EX47">
        <v>0</v>
      </c>
    </row>
    <row r="48" spans="1:155" ht="12.75">
      <c r="A48">
        <v>17</v>
      </c>
      <c r="B48">
        <v>1</v>
      </c>
      <c r="E48" t="s">
        <v>131</v>
      </c>
      <c r="F48" t="s">
        <v>132</v>
      </c>
      <c r="G48" t="s">
        <v>133</v>
      </c>
      <c r="H48" t="s">
        <v>134</v>
      </c>
      <c r="I48">
        <v>1</v>
      </c>
      <c r="J48">
        <v>0</v>
      </c>
      <c r="O48">
        <v>13.56</v>
      </c>
      <c r="P48">
        <v>0</v>
      </c>
      <c r="Q48">
        <v>13.56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>
        <v>0</v>
      </c>
      <c r="AB48">
        <v>13.56</v>
      </c>
      <c r="AC48">
        <v>0</v>
      </c>
      <c r="AD48">
        <v>13.56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13.56</v>
      </c>
      <c r="AL48">
        <v>0</v>
      </c>
      <c r="AM48">
        <v>13.56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H48">
        <v>0</v>
      </c>
      <c r="BI48">
        <v>1</v>
      </c>
      <c r="BJ48" t="s">
        <v>135</v>
      </c>
      <c r="BM48">
        <v>1203</v>
      </c>
      <c r="BN48">
        <v>0</v>
      </c>
      <c r="BO48" t="s">
        <v>132</v>
      </c>
      <c r="BP48">
        <v>1</v>
      </c>
      <c r="BQ48">
        <v>10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0</v>
      </c>
      <c r="CA48">
        <v>0</v>
      </c>
      <c r="CF48">
        <v>0</v>
      </c>
      <c r="CG48">
        <v>0</v>
      </c>
      <c r="CM48">
        <v>0</v>
      </c>
      <c r="CO48">
        <v>0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1009</v>
      </c>
      <c r="DV48" t="s">
        <v>134</v>
      </c>
      <c r="DW48" t="s">
        <v>134</v>
      </c>
      <c r="DX48">
        <v>1000</v>
      </c>
      <c r="EE48">
        <v>9051315</v>
      </c>
      <c r="EF48">
        <v>10</v>
      </c>
      <c r="EG48" t="s">
        <v>136</v>
      </c>
      <c r="EH48">
        <v>0</v>
      </c>
      <c r="EJ48">
        <v>1</v>
      </c>
      <c r="EK48">
        <v>1203</v>
      </c>
      <c r="EL48" t="s">
        <v>137</v>
      </c>
      <c r="EM48" t="s">
        <v>138</v>
      </c>
      <c r="EQ48">
        <v>0</v>
      </c>
      <c r="ER48">
        <v>13.56</v>
      </c>
      <c r="ES48">
        <v>0</v>
      </c>
      <c r="ET48">
        <v>13.56</v>
      </c>
      <c r="EU48">
        <v>0</v>
      </c>
      <c r="EV48">
        <v>0</v>
      </c>
      <c r="EW48">
        <v>0</v>
      </c>
      <c r="EX48">
        <v>0</v>
      </c>
      <c r="EY48">
        <v>0</v>
      </c>
    </row>
    <row r="50" spans="1:39" ht="12.75">
      <c r="A50" s="2">
        <v>51</v>
      </c>
      <c r="B50" s="2">
        <f>B20</f>
        <v>1</v>
      </c>
      <c r="C50" s="2">
        <f>A20</f>
        <v>3</v>
      </c>
      <c r="D50" s="2">
        <f>ROW(A20)</f>
        <v>20</v>
      </c>
      <c r="E50" s="2"/>
      <c r="F50" s="2" t="str">
        <f>IF(F20&lt;&gt;"",F20,"")</f>
        <v>Новая локальная смета</v>
      </c>
      <c r="G50" s="2" t="str">
        <f>IF(G20&lt;&gt;"",G20,"")</f>
        <v>Ремонт системы теплоснабжения.</v>
      </c>
      <c r="H50" s="2"/>
      <c r="I50" s="2"/>
      <c r="J50" s="2"/>
      <c r="K50" s="2"/>
      <c r="L50" s="2"/>
      <c r="M50" s="2"/>
      <c r="N50" s="2"/>
      <c r="O50" s="2">
        <v>15228.26</v>
      </c>
      <c r="P50" s="2">
        <v>9495.92</v>
      </c>
      <c r="Q50" s="2">
        <v>377.38</v>
      </c>
      <c r="R50" s="2">
        <v>42.51</v>
      </c>
      <c r="S50" s="2">
        <v>5354.96</v>
      </c>
      <c r="T50" s="2">
        <v>0</v>
      </c>
      <c r="U50" s="2">
        <v>557.62284</v>
      </c>
      <c r="V50" s="2">
        <v>3.59225</v>
      </c>
      <c r="W50" s="2">
        <v>0</v>
      </c>
      <c r="X50" s="2">
        <v>5804.02</v>
      </c>
      <c r="Y50" s="2">
        <v>3536.34</v>
      </c>
      <c r="Z50" s="2"/>
      <c r="AA50" s="2"/>
      <c r="AB50" s="2">
        <f>ROUND(SUMIF(AA24:AA48,"=0",O24:O48),2)</f>
        <v>15228.26</v>
      </c>
      <c r="AC50" s="2">
        <f>ROUND(SUMIF(AA24:AA48,"=0",P24:P48),2)</f>
        <v>9495.92</v>
      </c>
      <c r="AD50" s="2">
        <f>ROUND(SUMIF(AA24:AA48,"=0",Q24:Q48),2)</f>
        <v>377.38</v>
      </c>
      <c r="AE50" s="2">
        <f>ROUND(SUMIF(AA24:AA48,"=0",R24:R48),2)</f>
        <v>42.51</v>
      </c>
      <c r="AF50" s="2">
        <f>ROUND(SUMIF(AA24:AA48,"=0",S24:S48),2)</f>
        <v>5354.96</v>
      </c>
      <c r="AG50" s="2">
        <f>ROUND(SUMIF(AA24:AA48,"=0",T24:T48),2)</f>
        <v>0</v>
      </c>
      <c r="AH50" s="2">
        <f>ROUND(SUMIF(AA24:AA48,"=0",U24:U48),2)</f>
        <v>557.62</v>
      </c>
      <c r="AI50" s="2">
        <f>ROUND(SUMIF(AA24:AA48,"=0",V24:V48),2)</f>
        <v>3.59</v>
      </c>
      <c r="AJ50" s="2">
        <f>ROUND(SUMIF(AA24:AA48,"=0",W24:W48),2)</f>
        <v>0</v>
      </c>
      <c r="AK50" s="2">
        <f>ROUND(SUMIF(AA24:AA48,"=0",X24:X48),2)</f>
        <v>5804.02</v>
      </c>
      <c r="AL50" s="2">
        <f>ROUND(SUMIF(AA24:AA48,"=0",Y24:Y48),2)</f>
        <v>3536.34</v>
      </c>
      <c r="AM50" s="2">
        <v>0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1</v>
      </c>
      <c r="E52" s="3">
        <v>201</v>
      </c>
      <c r="F52" s="3">
        <v>15228.26</v>
      </c>
      <c r="G52" s="3" t="s">
        <v>139</v>
      </c>
      <c r="H52" s="3" t="s">
        <v>140</v>
      </c>
      <c r="I52" s="3"/>
      <c r="J52" s="3"/>
      <c r="K52" s="3">
        <v>201</v>
      </c>
      <c r="L52" s="3">
        <v>1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1</v>
      </c>
      <c r="E53" s="3">
        <v>202</v>
      </c>
      <c r="F53" s="3">
        <v>9495.92</v>
      </c>
      <c r="G53" s="3" t="s">
        <v>141</v>
      </c>
      <c r="H53" s="3" t="s">
        <v>142</v>
      </c>
      <c r="I53" s="3"/>
      <c r="J53" s="3"/>
      <c r="K53" s="3">
        <v>202</v>
      </c>
      <c r="L53" s="3">
        <v>2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1</v>
      </c>
      <c r="E54" s="3">
        <v>203</v>
      </c>
      <c r="F54" s="3">
        <v>377.38</v>
      </c>
      <c r="G54" s="3" t="s">
        <v>143</v>
      </c>
      <c r="H54" s="3" t="s">
        <v>144</v>
      </c>
      <c r="I54" s="3"/>
      <c r="J54" s="3"/>
      <c r="K54" s="3">
        <v>203</v>
      </c>
      <c r="L54" s="3">
        <v>3</v>
      </c>
      <c r="M54" s="3">
        <v>1</v>
      </c>
      <c r="N54" s="3" t="s">
        <v>3</v>
      </c>
    </row>
    <row r="55" spans="1:14" ht="12.75">
      <c r="A55" s="3">
        <v>50</v>
      </c>
      <c r="B55" s="3">
        <f>IF(Source!F55&lt;&gt;0,1,0)</f>
        <v>1</v>
      </c>
      <c r="C55" s="3">
        <v>0</v>
      </c>
      <c r="D55" s="3">
        <v>1</v>
      </c>
      <c r="E55" s="3">
        <v>204</v>
      </c>
      <c r="F55" s="3">
        <v>42.51</v>
      </c>
      <c r="G55" s="3" t="s">
        <v>145</v>
      </c>
      <c r="H55" s="3" t="s">
        <v>146</v>
      </c>
      <c r="I55" s="3"/>
      <c r="J55" s="3"/>
      <c r="K55" s="3">
        <v>204</v>
      </c>
      <c r="L55" s="3">
        <v>4</v>
      </c>
      <c r="M55" s="3">
        <v>1</v>
      </c>
      <c r="N55" s="3" t="s">
        <v>3</v>
      </c>
    </row>
    <row r="56" spans="1:14" ht="12.75">
      <c r="A56" s="3">
        <v>50</v>
      </c>
      <c r="B56" s="3">
        <f>IF(Source!F56&lt;&gt;0,1,0)</f>
        <v>1</v>
      </c>
      <c r="C56" s="3">
        <v>0</v>
      </c>
      <c r="D56" s="3">
        <v>1</v>
      </c>
      <c r="E56" s="3">
        <v>205</v>
      </c>
      <c r="F56" s="3">
        <v>5354.96</v>
      </c>
      <c r="G56" s="3" t="s">
        <v>147</v>
      </c>
      <c r="H56" s="3" t="s">
        <v>148</v>
      </c>
      <c r="I56" s="3"/>
      <c r="J56" s="3"/>
      <c r="K56" s="3">
        <v>205</v>
      </c>
      <c r="L56" s="3">
        <v>5</v>
      </c>
      <c r="M56" s="3">
        <v>1</v>
      </c>
      <c r="N56" s="3" t="s">
        <v>3</v>
      </c>
    </row>
    <row r="57" spans="1:14" ht="12.75">
      <c r="A57" s="3">
        <v>50</v>
      </c>
      <c r="B57" s="3">
        <f>IF(Source!F57&lt;&gt;0,1,0)</f>
        <v>0</v>
      </c>
      <c r="C57" s="3">
        <v>0</v>
      </c>
      <c r="D57" s="3">
        <v>1</v>
      </c>
      <c r="E57" s="3">
        <v>206</v>
      </c>
      <c r="F57" s="3">
        <v>0</v>
      </c>
      <c r="G57" s="3" t="s">
        <v>149</v>
      </c>
      <c r="H57" s="3" t="s">
        <v>150</v>
      </c>
      <c r="I57" s="3"/>
      <c r="J57" s="3"/>
      <c r="K57" s="3">
        <v>206</v>
      </c>
      <c r="L57" s="3">
        <v>6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1</v>
      </c>
      <c r="E58" s="3">
        <v>207</v>
      </c>
      <c r="F58" s="3">
        <v>557.62284</v>
      </c>
      <c r="G58" s="3" t="s">
        <v>151</v>
      </c>
      <c r="H58" s="3" t="s">
        <v>152</v>
      </c>
      <c r="I58" s="3"/>
      <c r="J58" s="3"/>
      <c r="K58" s="3">
        <v>207</v>
      </c>
      <c r="L58" s="3">
        <v>7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1</v>
      </c>
      <c r="C59" s="3">
        <v>0</v>
      </c>
      <c r="D59" s="3">
        <v>1</v>
      </c>
      <c r="E59" s="3">
        <v>208</v>
      </c>
      <c r="F59" s="3">
        <v>3.59225</v>
      </c>
      <c r="G59" s="3" t="s">
        <v>153</v>
      </c>
      <c r="H59" s="3" t="s">
        <v>154</v>
      </c>
      <c r="I59" s="3"/>
      <c r="J59" s="3"/>
      <c r="K59" s="3">
        <v>208</v>
      </c>
      <c r="L59" s="3">
        <v>8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0</v>
      </c>
      <c r="C60" s="3">
        <v>0</v>
      </c>
      <c r="D60" s="3">
        <v>1</v>
      </c>
      <c r="E60" s="3">
        <v>209</v>
      </c>
      <c r="F60" s="3">
        <v>0</v>
      </c>
      <c r="G60" s="3" t="s">
        <v>155</v>
      </c>
      <c r="H60" s="3" t="s">
        <v>156</v>
      </c>
      <c r="I60" s="3"/>
      <c r="J60" s="3"/>
      <c r="K60" s="3">
        <v>209</v>
      </c>
      <c r="L60" s="3">
        <v>9</v>
      </c>
      <c r="M60" s="3">
        <v>1</v>
      </c>
      <c r="N60" s="3" t="s">
        <v>3</v>
      </c>
    </row>
    <row r="61" spans="1:14" ht="12.75">
      <c r="A61" s="3">
        <v>50</v>
      </c>
      <c r="B61" s="3">
        <f>IF(Source!F61&lt;&gt;0,1,0)</f>
        <v>1</v>
      </c>
      <c r="C61" s="3">
        <v>0</v>
      </c>
      <c r="D61" s="3">
        <v>1</v>
      </c>
      <c r="E61" s="3">
        <v>210</v>
      </c>
      <c r="F61" s="3">
        <v>5804.02</v>
      </c>
      <c r="G61" s="3" t="s">
        <v>157</v>
      </c>
      <c r="H61" s="3" t="s">
        <v>158</v>
      </c>
      <c r="I61" s="3"/>
      <c r="J61" s="3"/>
      <c r="K61" s="3">
        <v>210</v>
      </c>
      <c r="L61" s="3">
        <v>10</v>
      </c>
      <c r="M61" s="3">
        <v>1</v>
      </c>
      <c r="N61" s="3" t="s">
        <v>3</v>
      </c>
    </row>
    <row r="62" spans="1:14" ht="12.75">
      <c r="A62" s="3">
        <v>50</v>
      </c>
      <c r="B62" s="3">
        <f>IF(Source!F62&lt;&gt;0,1,0)</f>
        <v>1</v>
      </c>
      <c r="C62" s="3">
        <v>0</v>
      </c>
      <c r="D62" s="3">
        <v>1</v>
      </c>
      <c r="E62" s="3">
        <v>211</v>
      </c>
      <c r="F62" s="3">
        <v>3536.34</v>
      </c>
      <c r="G62" s="3" t="s">
        <v>159</v>
      </c>
      <c r="H62" s="3" t="s">
        <v>160</v>
      </c>
      <c r="I62" s="3"/>
      <c r="J62" s="3"/>
      <c r="K62" s="3">
        <v>211</v>
      </c>
      <c r="L62" s="3">
        <v>11</v>
      </c>
      <c r="M62" s="3">
        <v>1</v>
      </c>
      <c r="N62" s="3" t="s">
        <v>3</v>
      </c>
    </row>
    <row r="64" spans="1:39" ht="12.75">
      <c r="A64" s="2">
        <v>51</v>
      </c>
      <c r="B64" s="2">
        <f>B12</f>
        <v>1</v>
      </c>
      <c r="C64" s="2">
        <f>A12</f>
        <v>1</v>
      </c>
      <c r="D64" s="2">
        <f>ROW(A12)</f>
        <v>12</v>
      </c>
      <c r="E64" s="2"/>
      <c r="F64" s="2" t="str">
        <f>IF(F12&lt;&gt;"",F12,"")</f>
        <v>Новый объект</v>
      </c>
      <c r="G64" s="2" t="str">
        <f>IF(G12&lt;&gt;"",G12,"")</f>
        <v>Ремонт системы теплоснабжения МУЗ Мулловской участковой больницы.</v>
      </c>
      <c r="H64" s="2"/>
      <c r="I64" s="2"/>
      <c r="J64" s="2"/>
      <c r="K64" s="2"/>
      <c r="L64" s="2"/>
      <c r="M64" s="2"/>
      <c r="N64" s="2"/>
      <c r="O64" s="2">
        <v>15228.26</v>
      </c>
      <c r="P64" s="2">
        <v>9495.92</v>
      </c>
      <c r="Q64" s="2">
        <v>377.38</v>
      </c>
      <c r="R64" s="2">
        <v>42.51</v>
      </c>
      <c r="S64" s="2">
        <v>5354.96</v>
      </c>
      <c r="T64" s="2">
        <v>0</v>
      </c>
      <c r="U64" s="2">
        <v>557.62284</v>
      </c>
      <c r="V64" s="2">
        <v>3.59225</v>
      </c>
      <c r="W64" s="2">
        <v>0</v>
      </c>
      <c r="X64" s="2">
        <v>5804.02</v>
      </c>
      <c r="Y64" s="2">
        <v>3536.34</v>
      </c>
      <c r="Z64" s="2"/>
      <c r="AA64" s="2"/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</row>
    <row r="66" spans="1:14" ht="12.75">
      <c r="A66" s="3">
        <v>50</v>
      </c>
      <c r="B66" s="3">
        <f>IF(Source!F66&lt;&gt;0,1,0)</f>
        <v>1</v>
      </c>
      <c r="C66" s="3">
        <v>0</v>
      </c>
      <c r="D66" s="3">
        <v>1</v>
      </c>
      <c r="E66" s="3">
        <v>0</v>
      </c>
      <c r="F66" s="3">
        <v>15228.26</v>
      </c>
      <c r="G66" s="3" t="s">
        <v>139</v>
      </c>
      <c r="H66" s="3" t="s">
        <v>140</v>
      </c>
      <c r="I66" s="3"/>
      <c r="J66" s="3"/>
      <c r="K66" s="3">
        <v>201</v>
      </c>
      <c r="L66" s="3">
        <v>1</v>
      </c>
      <c r="M66" s="3">
        <v>1</v>
      </c>
      <c r="N66" s="3" t="s">
        <v>3</v>
      </c>
    </row>
    <row r="67" spans="1:14" ht="12.75">
      <c r="A67" s="3">
        <v>50</v>
      </c>
      <c r="B67" s="3">
        <f>IF(Source!F67&lt;&gt;0,1,0)</f>
        <v>1</v>
      </c>
      <c r="C67" s="3">
        <v>0</v>
      </c>
      <c r="D67" s="3">
        <v>1</v>
      </c>
      <c r="E67" s="3">
        <v>0</v>
      </c>
      <c r="F67" s="3">
        <v>9495.92</v>
      </c>
      <c r="G67" s="3" t="s">
        <v>141</v>
      </c>
      <c r="H67" s="3" t="s">
        <v>142</v>
      </c>
      <c r="I67" s="3"/>
      <c r="J67" s="3"/>
      <c r="K67" s="3">
        <v>202</v>
      </c>
      <c r="L67" s="3">
        <v>2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1</v>
      </c>
      <c r="C68" s="3">
        <v>0</v>
      </c>
      <c r="D68" s="3">
        <v>1</v>
      </c>
      <c r="E68" s="3">
        <v>0</v>
      </c>
      <c r="F68" s="3">
        <v>377.38</v>
      </c>
      <c r="G68" s="3" t="s">
        <v>143</v>
      </c>
      <c r="H68" s="3" t="s">
        <v>144</v>
      </c>
      <c r="I68" s="3"/>
      <c r="J68" s="3"/>
      <c r="K68" s="3">
        <v>203</v>
      </c>
      <c r="L68" s="3">
        <v>3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1</v>
      </c>
      <c r="C69" s="3">
        <v>0</v>
      </c>
      <c r="D69" s="3">
        <v>1</v>
      </c>
      <c r="E69" s="3">
        <v>0</v>
      </c>
      <c r="F69" s="3">
        <v>42.51</v>
      </c>
      <c r="G69" s="3" t="s">
        <v>145</v>
      </c>
      <c r="H69" s="3" t="s">
        <v>146</v>
      </c>
      <c r="I69" s="3"/>
      <c r="J69" s="3"/>
      <c r="K69" s="3">
        <v>204</v>
      </c>
      <c r="L69" s="3">
        <v>4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1</v>
      </c>
      <c r="C70" s="3">
        <v>0</v>
      </c>
      <c r="D70" s="3">
        <v>1</v>
      </c>
      <c r="E70" s="3">
        <v>0</v>
      </c>
      <c r="F70" s="3">
        <v>5354.96</v>
      </c>
      <c r="G70" s="3" t="s">
        <v>147</v>
      </c>
      <c r="H70" s="3" t="s">
        <v>148</v>
      </c>
      <c r="I70" s="3"/>
      <c r="J70" s="3"/>
      <c r="K70" s="3">
        <v>205</v>
      </c>
      <c r="L70" s="3">
        <v>5</v>
      </c>
      <c r="M70" s="3">
        <v>1</v>
      </c>
      <c r="N70" s="3" t="s">
        <v>3</v>
      </c>
    </row>
    <row r="71" spans="1:14" ht="12.75">
      <c r="A71" s="3">
        <v>50</v>
      </c>
      <c r="B71" s="3">
        <f>IF(Source!F71&lt;&gt;0,1,0)</f>
        <v>0</v>
      </c>
      <c r="C71" s="3">
        <v>0</v>
      </c>
      <c r="D71" s="3">
        <v>1</v>
      </c>
      <c r="E71" s="3">
        <v>206</v>
      </c>
      <c r="F71" s="3">
        <v>0</v>
      </c>
      <c r="G71" s="3" t="s">
        <v>149</v>
      </c>
      <c r="H71" s="3" t="s">
        <v>150</v>
      </c>
      <c r="I71" s="3"/>
      <c r="J71" s="3"/>
      <c r="K71" s="3">
        <v>206</v>
      </c>
      <c r="L71" s="3">
        <v>6</v>
      </c>
      <c r="M71" s="3">
        <v>1</v>
      </c>
      <c r="N71" s="3" t="s">
        <v>3</v>
      </c>
    </row>
    <row r="72" spans="1:14" ht="12.75">
      <c r="A72" s="3">
        <v>50</v>
      </c>
      <c r="B72" s="3">
        <f>IF(Source!F72&lt;&gt;0,1,0)</f>
        <v>1</v>
      </c>
      <c r="C72" s="3">
        <v>0</v>
      </c>
      <c r="D72" s="3">
        <v>1</v>
      </c>
      <c r="E72" s="3">
        <v>207</v>
      </c>
      <c r="F72" s="3">
        <v>557.62284</v>
      </c>
      <c r="G72" s="3" t="s">
        <v>151</v>
      </c>
      <c r="H72" s="3" t="s">
        <v>152</v>
      </c>
      <c r="I72" s="3"/>
      <c r="J72" s="3"/>
      <c r="K72" s="3">
        <v>207</v>
      </c>
      <c r="L72" s="3">
        <v>7</v>
      </c>
      <c r="M72" s="3">
        <v>1</v>
      </c>
      <c r="N72" s="3" t="s">
        <v>3</v>
      </c>
    </row>
    <row r="73" spans="1:14" ht="12.75">
      <c r="A73" s="3">
        <v>50</v>
      </c>
      <c r="B73" s="3">
        <f>IF(Source!F73&lt;&gt;0,1,0)</f>
        <v>1</v>
      </c>
      <c r="C73" s="3">
        <v>0</v>
      </c>
      <c r="D73" s="3">
        <v>1</v>
      </c>
      <c r="E73" s="3">
        <v>208</v>
      </c>
      <c r="F73" s="3">
        <v>3.59225</v>
      </c>
      <c r="G73" s="3" t="s">
        <v>153</v>
      </c>
      <c r="H73" s="3" t="s">
        <v>154</v>
      </c>
      <c r="I73" s="3"/>
      <c r="J73" s="3"/>
      <c r="K73" s="3">
        <v>208</v>
      </c>
      <c r="L73" s="3">
        <v>8</v>
      </c>
      <c r="M73" s="3">
        <v>1</v>
      </c>
      <c r="N73" s="3" t="s">
        <v>3</v>
      </c>
    </row>
    <row r="74" spans="1:14" ht="12.75">
      <c r="A74" s="3">
        <v>50</v>
      </c>
      <c r="B74" s="3">
        <f>IF(Source!F74&lt;&gt;0,1,0)</f>
        <v>0</v>
      </c>
      <c r="C74" s="3">
        <v>0</v>
      </c>
      <c r="D74" s="3">
        <v>1</v>
      </c>
      <c r="E74" s="3">
        <v>209</v>
      </c>
      <c r="F74" s="3">
        <v>0</v>
      </c>
      <c r="G74" s="3" t="s">
        <v>155</v>
      </c>
      <c r="H74" s="3" t="s">
        <v>156</v>
      </c>
      <c r="I74" s="3"/>
      <c r="J74" s="3"/>
      <c r="K74" s="3">
        <v>209</v>
      </c>
      <c r="L74" s="3">
        <v>9</v>
      </c>
      <c r="M74" s="3">
        <v>1</v>
      </c>
      <c r="N74" s="3" t="s">
        <v>3</v>
      </c>
    </row>
    <row r="75" spans="1:14" ht="12.75">
      <c r="A75" s="3">
        <v>50</v>
      </c>
      <c r="B75" s="3">
        <f>IF(Source!F75&lt;&gt;0,1,0)</f>
        <v>1</v>
      </c>
      <c r="C75" s="3">
        <v>0</v>
      </c>
      <c r="D75" s="3">
        <v>1</v>
      </c>
      <c r="E75" s="3">
        <v>0</v>
      </c>
      <c r="F75" s="3">
        <v>5804.02</v>
      </c>
      <c r="G75" s="3" t="s">
        <v>157</v>
      </c>
      <c r="H75" s="3" t="s">
        <v>158</v>
      </c>
      <c r="I75" s="3"/>
      <c r="J75" s="3"/>
      <c r="K75" s="3">
        <v>210</v>
      </c>
      <c r="L75" s="3">
        <v>10</v>
      </c>
      <c r="M75" s="3">
        <v>1</v>
      </c>
      <c r="N75" s="3" t="s">
        <v>3</v>
      </c>
    </row>
    <row r="76" spans="1:14" ht="12.75">
      <c r="A76" s="3">
        <v>50</v>
      </c>
      <c r="B76" s="3">
        <f>IF(Source!F76&lt;&gt;0,1,0)</f>
        <v>1</v>
      </c>
      <c r="C76" s="3">
        <v>0</v>
      </c>
      <c r="D76" s="3">
        <v>1</v>
      </c>
      <c r="E76" s="3">
        <v>0</v>
      </c>
      <c r="F76" s="3">
        <v>3536.34</v>
      </c>
      <c r="G76" s="3" t="s">
        <v>159</v>
      </c>
      <c r="H76" s="3" t="s">
        <v>160</v>
      </c>
      <c r="I76" s="3"/>
      <c r="J76" s="3"/>
      <c r="K76" s="3">
        <v>211</v>
      </c>
      <c r="L76" s="3">
        <v>11</v>
      </c>
      <c r="M76" s="3">
        <v>1</v>
      </c>
      <c r="N76" s="3" t="s">
        <v>3</v>
      </c>
    </row>
    <row r="77" spans="1:14" ht="12.75">
      <c r="A77" s="3">
        <v>50</v>
      </c>
      <c r="B77" s="3">
        <f>IF(Source!F77&lt;&gt;0,1,0)</f>
        <v>1</v>
      </c>
      <c r="C77" s="3">
        <v>0</v>
      </c>
      <c r="D77" s="3">
        <v>2</v>
      </c>
      <c r="E77" s="3">
        <v>0</v>
      </c>
      <c r="F77" s="3">
        <v>3.89</v>
      </c>
      <c r="G77" s="3" t="s">
        <v>161</v>
      </c>
      <c r="H77" s="3" t="s">
        <v>162</v>
      </c>
      <c r="I77" s="3"/>
      <c r="J77" s="3"/>
      <c r="K77" s="3">
        <v>212</v>
      </c>
      <c r="L77" s="3">
        <v>12</v>
      </c>
      <c r="M77" s="3">
        <v>1</v>
      </c>
      <c r="N77" s="3" t="s">
        <v>3</v>
      </c>
    </row>
    <row r="78" spans="1:14" ht="12.75">
      <c r="A78" s="3">
        <v>50</v>
      </c>
      <c r="B78" s="3">
        <f>IF(Source!F78&lt;&gt;0,1,0)</f>
        <v>1</v>
      </c>
      <c r="C78" s="3">
        <v>0</v>
      </c>
      <c r="D78" s="3">
        <v>2</v>
      </c>
      <c r="E78" s="3">
        <v>0</v>
      </c>
      <c r="F78" s="3">
        <v>4.99</v>
      </c>
      <c r="G78" s="3" t="s">
        <v>163</v>
      </c>
      <c r="H78" s="3" t="s">
        <v>164</v>
      </c>
      <c r="I78" s="3"/>
      <c r="J78" s="3"/>
      <c r="K78" s="3">
        <v>212</v>
      </c>
      <c r="L78" s="3">
        <v>13</v>
      </c>
      <c r="M78" s="3">
        <v>1</v>
      </c>
      <c r="N78" s="3" t="s">
        <v>3</v>
      </c>
    </row>
    <row r="79" spans="1:14" ht="12.75">
      <c r="A79" s="3">
        <v>50</v>
      </c>
      <c r="B79" s="3">
        <f>IF(Source!F79&lt;&gt;0,1,0)</f>
        <v>1</v>
      </c>
      <c r="C79" s="3">
        <v>0</v>
      </c>
      <c r="D79" s="3">
        <v>2</v>
      </c>
      <c r="E79" s="3">
        <v>0</v>
      </c>
      <c r="F79" s="3">
        <v>8.65</v>
      </c>
      <c r="G79" s="3" t="s">
        <v>165</v>
      </c>
      <c r="H79" s="3" t="s">
        <v>166</v>
      </c>
      <c r="I79" s="3"/>
      <c r="J79" s="3"/>
      <c r="K79" s="3">
        <v>212</v>
      </c>
      <c r="L79" s="3">
        <v>14</v>
      </c>
      <c r="M79" s="3">
        <v>1</v>
      </c>
      <c r="N79" s="3" t="s">
        <v>3</v>
      </c>
    </row>
    <row r="80" spans="1:14" ht="12.75">
      <c r="A80" s="3">
        <v>50</v>
      </c>
      <c r="B80" s="3">
        <f>IF(Source!F80&lt;&gt;0,1,0)</f>
        <v>1</v>
      </c>
      <c r="C80" s="3">
        <v>0</v>
      </c>
      <c r="D80" s="3">
        <v>2</v>
      </c>
      <c r="E80" s="3">
        <v>203</v>
      </c>
      <c r="F80" s="3">
        <v>1468.01</v>
      </c>
      <c r="G80" s="3" t="s">
        <v>167</v>
      </c>
      <c r="H80" s="3" t="s">
        <v>168</v>
      </c>
      <c r="I80" s="3"/>
      <c r="J80" s="3"/>
      <c r="K80" s="3">
        <v>212</v>
      </c>
      <c r="L80" s="3">
        <v>15</v>
      </c>
      <c r="M80" s="3">
        <v>1</v>
      </c>
      <c r="N80" s="3" t="s">
        <v>3</v>
      </c>
    </row>
    <row r="81" spans="1:14" ht="12.75">
      <c r="A81" s="3">
        <v>50</v>
      </c>
      <c r="B81" s="3">
        <f>IF(Source!F81&lt;&gt;0,1,0)</f>
        <v>1</v>
      </c>
      <c r="C81" s="3">
        <v>0</v>
      </c>
      <c r="D81" s="3">
        <v>2</v>
      </c>
      <c r="E81" s="3">
        <v>202</v>
      </c>
      <c r="F81" s="3">
        <v>47384.64</v>
      </c>
      <c r="G81" s="3" t="s">
        <v>169</v>
      </c>
      <c r="H81" s="3" t="s">
        <v>170</v>
      </c>
      <c r="I81" s="3"/>
      <c r="J81" s="3"/>
      <c r="K81" s="3">
        <v>212</v>
      </c>
      <c r="L81" s="3">
        <v>16</v>
      </c>
      <c r="M81" s="3">
        <v>1</v>
      </c>
      <c r="N81" s="3" t="s">
        <v>3</v>
      </c>
    </row>
    <row r="82" spans="1:14" ht="12.75">
      <c r="A82" s="3">
        <v>50</v>
      </c>
      <c r="B82" s="3">
        <f>IF(Source!F82&lt;&gt;0,1,0)</f>
        <v>1</v>
      </c>
      <c r="C82" s="3">
        <v>0</v>
      </c>
      <c r="D82" s="3">
        <v>2</v>
      </c>
      <c r="E82" s="3">
        <v>204</v>
      </c>
      <c r="F82" s="3">
        <v>367.71</v>
      </c>
      <c r="G82" s="3" t="s">
        <v>171</v>
      </c>
      <c r="H82" s="3" t="s">
        <v>172</v>
      </c>
      <c r="I82" s="3"/>
      <c r="J82" s="3"/>
      <c r="K82" s="3">
        <v>212</v>
      </c>
      <c r="L82" s="3">
        <v>17</v>
      </c>
      <c r="M82" s="3">
        <v>1</v>
      </c>
      <c r="N82" s="3" t="s">
        <v>3</v>
      </c>
    </row>
    <row r="83" spans="1:14" ht="12.75">
      <c r="A83" s="3">
        <v>50</v>
      </c>
      <c r="B83" s="3">
        <f>IF(Source!F83&lt;&gt;0,1,0)</f>
        <v>1</v>
      </c>
      <c r="C83" s="3">
        <v>0</v>
      </c>
      <c r="D83" s="3">
        <v>2</v>
      </c>
      <c r="E83" s="3">
        <v>205</v>
      </c>
      <c r="F83" s="3">
        <v>46320.4</v>
      </c>
      <c r="G83" s="3" t="s">
        <v>173</v>
      </c>
      <c r="H83" s="3" t="s">
        <v>174</v>
      </c>
      <c r="I83" s="3"/>
      <c r="J83" s="3"/>
      <c r="K83" s="3">
        <v>212</v>
      </c>
      <c r="L83" s="3">
        <v>18</v>
      </c>
      <c r="M83" s="3">
        <v>1</v>
      </c>
      <c r="N83" s="3" t="s">
        <v>3</v>
      </c>
    </row>
    <row r="84" spans="1:14" ht="12.75">
      <c r="A84" s="3">
        <v>50</v>
      </c>
      <c r="B84" s="3">
        <f>IF(Source!F84&lt;&gt;0,1,0)</f>
        <v>1</v>
      </c>
      <c r="C84" s="3">
        <v>0</v>
      </c>
      <c r="D84" s="3">
        <v>2</v>
      </c>
      <c r="E84" s="3">
        <v>201</v>
      </c>
      <c r="F84" s="3">
        <v>95173.05</v>
      </c>
      <c r="G84" s="3" t="s">
        <v>175</v>
      </c>
      <c r="H84" s="3" t="s">
        <v>176</v>
      </c>
      <c r="I84" s="3"/>
      <c r="J84" s="3"/>
      <c r="K84" s="3">
        <v>212</v>
      </c>
      <c r="L84" s="3">
        <v>19</v>
      </c>
      <c r="M84" s="3">
        <v>1</v>
      </c>
      <c r="N84" s="3" t="s">
        <v>3</v>
      </c>
    </row>
    <row r="85" spans="1:14" ht="12.75">
      <c r="A85" s="3">
        <v>50</v>
      </c>
      <c r="B85" s="3">
        <f>IF(Source!F85&lt;&gt;0,1,0)</f>
        <v>1</v>
      </c>
      <c r="C85" s="3">
        <v>0</v>
      </c>
      <c r="D85" s="3">
        <v>2</v>
      </c>
      <c r="E85" s="3">
        <v>0</v>
      </c>
      <c r="F85" s="3">
        <v>0.94</v>
      </c>
      <c r="G85" s="3" t="s">
        <v>177</v>
      </c>
      <c r="H85" s="3" t="s">
        <v>178</v>
      </c>
      <c r="I85" s="3"/>
      <c r="J85" s="3"/>
      <c r="K85" s="3">
        <v>212</v>
      </c>
      <c r="L85" s="3">
        <v>20</v>
      </c>
      <c r="M85" s="3">
        <v>1</v>
      </c>
      <c r="N85" s="3" t="s">
        <v>3</v>
      </c>
    </row>
    <row r="86" spans="1:14" ht="12.75">
      <c r="A86" s="3">
        <v>50</v>
      </c>
      <c r="B86" s="3">
        <f>IF(Source!F86&lt;&gt;0,1,0)</f>
        <v>1</v>
      </c>
      <c r="C86" s="3">
        <v>0</v>
      </c>
      <c r="D86" s="3">
        <v>2</v>
      </c>
      <c r="E86" s="3">
        <v>210</v>
      </c>
      <c r="F86" s="3">
        <v>47192.49</v>
      </c>
      <c r="G86" s="3" t="s">
        <v>179</v>
      </c>
      <c r="H86" s="3" t="s">
        <v>180</v>
      </c>
      <c r="I86" s="3"/>
      <c r="J86" s="3"/>
      <c r="K86" s="3">
        <v>212</v>
      </c>
      <c r="L86" s="3">
        <v>21</v>
      </c>
      <c r="M86" s="3">
        <v>1</v>
      </c>
      <c r="N86" s="3" t="s">
        <v>3</v>
      </c>
    </row>
    <row r="87" spans="1:14" ht="12.75">
      <c r="A87" s="3">
        <v>50</v>
      </c>
      <c r="B87" s="3">
        <f>IF(Source!F87&lt;&gt;0,1,0)</f>
        <v>1</v>
      </c>
      <c r="C87" s="3">
        <v>0</v>
      </c>
      <c r="D87" s="3">
        <v>2</v>
      </c>
      <c r="E87" s="3">
        <v>211</v>
      </c>
      <c r="F87" s="3">
        <v>30589.34</v>
      </c>
      <c r="G87" s="3" t="s">
        <v>181</v>
      </c>
      <c r="H87" s="3" t="s">
        <v>182</v>
      </c>
      <c r="I87" s="3"/>
      <c r="J87" s="3"/>
      <c r="K87" s="3">
        <v>212</v>
      </c>
      <c r="L87" s="3">
        <v>22</v>
      </c>
      <c r="M87" s="3">
        <v>1</v>
      </c>
      <c r="N87" s="3" t="s">
        <v>3</v>
      </c>
    </row>
    <row r="88" spans="1:14" ht="12.75">
      <c r="A88" s="3">
        <v>50</v>
      </c>
      <c r="B88" s="3">
        <f>IF(Source!F88&lt;&gt;0,1,0)</f>
        <v>1</v>
      </c>
      <c r="C88" s="3">
        <v>0</v>
      </c>
      <c r="D88" s="3">
        <v>2</v>
      </c>
      <c r="E88" s="3">
        <v>0</v>
      </c>
      <c r="F88" s="3">
        <v>172954.88</v>
      </c>
      <c r="G88" s="3" t="s">
        <v>183</v>
      </c>
      <c r="H88" s="3" t="s">
        <v>184</v>
      </c>
      <c r="I88" s="3"/>
      <c r="J88" s="3"/>
      <c r="K88" s="3">
        <v>212</v>
      </c>
      <c r="L88" s="3">
        <v>23</v>
      </c>
      <c r="M88" s="3">
        <v>1</v>
      </c>
      <c r="N88" s="3" t="s">
        <v>3</v>
      </c>
    </row>
    <row r="89" spans="1:14" ht="12.75">
      <c r="A89" s="3">
        <v>50</v>
      </c>
      <c r="B89" s="3">
        <f>IF(Source!F89&lt;&gt;0,1,0)</f>
        <v>0</v>
      </c>
      <c r="C89" s="3">
        <v>0</v>
      </c>
      <c r="D89" s="3">
        <v>2</v>
      </c>
      <c r="E89" s="3">
        <v>0</v>
      </c>
      <c r="F89" s="3">
        <v>0</v>
      </c>
      <c r="G89" s="3" t="s">
        <v>185</v>
      </c>
      <c r="H89" s="3" t="s">
        <v>186</v>
      </c>
      <c r="I89" s="3"/>
      <c r="J89" s="3"/>
      <c r="K89" s="3">
        <v>212</v>
      </c>
      <c r="L89" s="3">
        <v>24</v>
      </c>
      <c r="M89" s="3">
        <v>1</v>
      </c>
      <c r="N89" s="3" t="s">
        <v>3</v>
      </c>
    </row>
    <row r="90" spans="1:14" ht="12.75">
      <c r="A90" s="3">
        <v>50</v>
      </c>
      <c r="B90" s="3">
        <f>IF(Source!F90&lt;&gt;0,1,0)</f>
        <v>0</v>
      </c>
      <c r="C90" s="3">
        <v>0</v>
      </c>
      <c r="D90" s="3">
        <v>2</v>
      </c>
      <c r="E90" s="3">
        <v>0</v>
      </c>
      <c r="F90" s="3">
        <v>0</v>
      </c>
      <c r="G90" s="3" t="s">
        <v>187</v>
      </c>
      <c r="H90" s="3" t="s">
        <v>188</v>
      </c>
      <c r="I90" s="3"/>
      <c r="J90" s="3"/>
      <c r="K90" s="3">
        <v>212</v>
      </c>
      <c r="L90" s="3">
        <v>25</v>
      </c>
      <c r="M90" s="3">
        <v>1</v>
      </c>
      <c r="N90" s="3" t="s">
        <v>3</v>
      </c>
    </row>
    <row r="91" spans="1:14" ht="12.75">
      <c r="A91" s="3">
        <v>50</v>
      </c>
      <c r="B91" s="3">
        <f>IF(Source!F91&lt;&gt;0,1,0)</f>
        <v>0</v>
      </c>
      <c r="C91" s="3">
        <v>0</v>
      </c>
      <c r="D91" s="3">
        <v>2</v>
      </c>
      <c r="E91" s="3">
        <v>0</v>
      </c>
      <c r="F91" s="3">
        <v>0</v>
      </c>
      <c r="G91" s="3" t="s">
        <v>189</v>
      </c>
      <c r="H91" s="3" t="s">
        <v>190</v>
      </c>
      <c r="I91" s="3"/>
      <c r="J91" s="3"/>
      <c r="K91" s="3">
        <v>212</v>
      </c>
      <c r="L91" s="3">
        <v>26</v>
      </c>
      <c r="M91" s="3">
        <v>1</v>
      </c>
      <c r="N91" s="3" t="s">
        <v>3</v>
      </c>
    </row>
    <row r="92" spans="1:14" ht="12.75">
      <c r="A92" s="3">
        <v>50</v>
      </c>
      <c r="B92" s="3">
        <f>IF(Source!F92&lt;&gt;0,1,0)</f>
        <v>0</v>
      </c>
      <c r="C92" s="3">
        <v>0</v>
      </c>
      <c r="D92" s="3">
        <v>2</v>
      </c>
      <c r="E92" s="3">
        <v>0</v>
      </c>
      <c r="F92" s="3">
        <v>0</v>
      </c>
      <c r="G92" s="3" t="s">
        <v>191</v>
      </c>
      <c r="H92" s="3" t="s">
        <v>192</v>
      </c>
      <c r="I92" s="3"/>
      <c r="J92" s="3"/>
      <c r="K92" s="3">
        <v>212</v>
      </c>
      <c r="L92" s="3">
        <v>27</v>
      </c>
      <c r="M92" s="3">
        <v>1</v>
      </c>
      <c r="N92" s="3" t="s">
        <v>3</v>
      </c>
    </row>
    <row r="93" spans="1:14" ht="12.75">
      <c r="A93" s="3">
        <v>50</v>
      </c>
      <c r="B93" s="3">
        <f>IF(Source!F93&lt;&gt;0,1,0)</f>
        <v>0</v>
      </c>
      <c r="C93" s="3">
        <v>0</v>
      </c>
      <c r="D93" s="3">
        <v>2</v>
      </c>
      <c r="E93" s="3">
        <v>0</v>
      </c>
      <c r="F93" s="3">
        <v>0</v>
      </c>
      <c r="G93" s="3" t="s">
        <v>193</v>
      </c>
      <c r="H93" s="3" t="s">
        <v>194</v>
      </c>
      <c r="I93" s="3"/>
      <c r="J93" s="3"/>
      <c r="K93" s="3">
        <v>212</v>
      </c>
      <c r="L93" s="3">
        <v>28</v>
      </c>
      <c r="M93" s="3">
        <v>1</v>
      </c>
      <c r="N93" s="3" t="s">
        <v>3</v>
      </c>
    </row>
    <row r="94" spans="1:14" ht="12.75">
      <c r="A94" s="3">
        <v>50</v>
      </c>
      <c r="B94" s="3">
        <f>IF(Source!F94&lt;&gt;0,1,0)</f>
        <v>0</v>
      </c>
      <c r="C94" s="3">
        <v>0</v>
      </c>
      <c r="D94" s="3">
        <v>2</v>
      </c>
      <c r="E94" s="3">
        <v>0</v>
      </c>
      <c r="F94" s="3">
        <v>0</v>
      </c>
      <c r="G94" s="3" t="s">
        <v>195</v>
      </c>
      <c r="H94" s="3" t="s">
        <v>196</v>
      </c>
      <c r="I94" s="3"/>
      <c r="J94" s="3"/>
      <c r="K94" s="3">
        <v>212</v>
      </c>
      <c r="L94" s="3">
        <v>29</v>
      </c>
      <c r="M94" s="3">
        <v>1</v>
      </c>
      <c r="N94" s="3" t="s">
        <v>3</v>
      </c>
    </row>
    <row r="95" spans="1:14" ht="12.75">
      <c r="A95" s="3">
        <v>50</v>
      </c>
      <c r="B95" s="3">
        <f>IF(Source!F95&lt;&gt;0,1,0)</f>
        <v>1</v>
      </c>
      <c r="C95" s="3">
        <v>0</v>
      </c>
      <c r="D95" s="3">
        <v>2</v>
      </c>
      <c r="E95" s="3">
        <v>0</v>
      </c>
      <c r="F95" s="3">
        <v>2</v>
      </c>
      <c r="G95" s="3" t="s">
        <v>197</v>
      </c>
      <c r="H95" s="3" t="s">
        <v>198</v>
      </c>
      <c r="I95" s="3"/>
      <c r="J95" s="3"/>
      <c r="K95" s="3">
        <v>212</v>
      </c>
      <c r="L95" s="3">
        <v>30</v>
      </c>
      <c r="M95" s="3">
        <v>1</v>
      </c>
      <c r="N95" s="3" t="s">
        <v>3</v>
      </c>
    </row>
    <row r="96" spans="1:14" ht="12.75">
      <c r="A96" s="3">
        <v>50</v>
      </c>
      <c r="B96" s="3">
        <f>IF(Source!F96&lt;&gt;0,1,0)</f>
        <v>1</v>
      </c>
      <c r="C96" s="3">
        <v>0</v>
      </c>
      <c r="D96" s="3">
        <v>2</v>
      </c>
      <c r="E96" s="3">
        <v>0</v>
      </c>
      <c r="F96" s="3">
        <v>3459.1</v>
      </c>
      <c r="G96" s="3" t="s">
        <v>199</v>
      </c>
      <c r="H96" s="3" t="s">
        <v>200</v>
      </c>
      <c r="I96" s="3"/>
      <c r="J96" s="3"/>
      <c r="K96" s="3">
        <v>212</v>
      </c>
      <c r="L96" s="3">
        <v>31</v>
      </c>
      <c r="M96" s="3">
        <v>1</v>
      </c>
      <c r="N96" s="3" t="s">
        <v>3</v>
      </c>
    </row>
    <row r="97" spans="1:14" ht="12.75">
      <c r="A97" s="3">
        <v>50</v>
      </c>
      <c r="B97" s="3">
        <f>IF(Source!F97&lt;&gt;0,1,0)</f>
        <v>1</v>
      </c>
      <c r="C97" s="3">
        <v>0</v>
      </c>
      <c r="D97" s="3">
        <v>2</v>
      </c>
      <c r="E97" s="3">
        <v>0</v>
      </c>
      <c r="F97" s="3">
        <v>176413.98</v>
      </c>
      <c r="G97" s="3" t="s">
        <v>201</v>
      </c>
      <c r="H97" s="3" t="s">
        <v>202</v>
      </c>
      <c r="I97" s="3"/>
      <c r="J97" s="3"/>
      <c r="K97" s="3">
        <v>212</v>
      </c>
      <c r="L97" s="3">
        <v>32</v>
      </c>
      <c r="M97" s="3">
        <v>1</v>
      </c>
      <c r="N97" s="3" t="s">
        <v>3</v>
      </c>
    </row>
    <row r="98" spans="1:14" ht="12.75">
      <c r="A98" s="3">
        <v>50</v>
      </c>
      <c r="B98" s="3">
        <f>IF(Source!F98&lt;&gt;0,1,0)</f>
        <v>1</v>
      </c>
      <c r="C98" s="3">
        <v>0</v>
      </c>
      <c r="D98" s="3">
        <v>2</v>
      </c>
      <c r="E98" s="3">
        <v>0</v>
      </c>
      <c r="F98" s="3">
        <v>176413.98</v>
      </c>
      <c r="G98" s="3" t="s">
        <v>203</v>
      </c>
      <c r="H98" s="3" t="s">
        <v>204</v>
      </c>
      <c r="I98" s="3"/>
      <c r="J98" s="3"/>
      <c r="K98" s="3">
        <v>212</v>
      </c>
      <c r="L98" s="3">
        <v>33</v>
      </c>
      <c r="M98" s="3">
        <v>1</v>
      </c>
      <c r="N98" s="3" t="s">
        <v>3</v>
      </c>
    </row>
    <row r="99" spans="1:14" ht="12.75">
      <c r="A99" s="3">
        <v>50</v>
      </c>
      <c r="B99" s="3">
        <f>IF(Source!F99&lt;&gt;0,1,0)</f>
        <v>1</v>
      </c>
      <c r="C99" s="3">
        <v>0</v>
      </c>
      <c r="D99" s="3">
        <v>2</v>
      </c>
      <c r="E99" s="3">
        <v>0</v>
      </c>
      <c r="F99" s="3">
        <v>31754.52</v>
      </c>
      <c r="G99" s="3" t="s">
        <v>205</v>
      </c>
      <c r="H99" s="3" t="s">
        <v>206</v>
      </c>
      <c r="I99" s="3"/>
      <c r="J99" s="3"/>
      <c r="K99" s="3">
        <v>212</v>
      </c>
      <c r="L99" s="3">
        <v>34</v>
      </c>
      <c r="M99" s="3">
        <v>1</v>
      </c>
      <c r="N99" s="3" t="s">
        <v>3</v>
      </c>
    </row>
    <row r="100" spans="1:14" ht="12.75">
      <c r="A100" s="3">
        <v>50</v>
      </c>
      <c r="B100" s="3">
        <f>IF(Source!F100&lt;&gt;0,1,0)</f>
        <v>1</v>
      </c>
      <c r="C100" s="3">
        <v>0</v>
      </c>
      <c r="D100" s="3">
        <v>2</v>
      </c>
      <c r="E100" s="3">
        <v>213</v>
      </c>
      <c r="F100" s="3">
        <v>208168.49</v>
      </c>
      <c r="G100" s="3" t="s">
        <v>207</v>
      </c>
      <c r="H100" s="3" t="s">
        <v>208</v>
      </c>
      <c r="I100" s="3"/>
      <c r="J100" s="3"/>
      <c r="K100" s="3">
        <v>212</v>
      </c>
      <c r="L100" s="3">
        <v>35</v>
      </c>
      <c r="M100" s="3">
        <v>1</v>
      </c>
      <c r="N100" s="3" t="s">
        <v>3</v>
      </c>
    </row>
    <row r="104" spans="1:5" ht="12.75">
      <c r="A104">
        <v>65</v>
      </c>
      <c r="C104">
        <v>1</v>
      </c>
      <c r="D104">
        <v>0</v>
      </c>
      <c r="E104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1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12479363</v>
      </c>
      <c r="C1">
        <v>12479362</v>
      </c>
      <c r="D1">
        <v>5797729</v>
      </c>
      <c r="E1">
        <v>1</v>
      </c>
      <c r="F1">
        <v>1</v>
      </c>
      <c r="G1">
        <v>1</v>
      </c>
      <c r="H1">
        <v>1</v>
      </c>
      <c r="I1" t="s">
        <v>209</v>
      </c>
      <c r="K1" t="s">
        <v>210</v>
      </c>
      <c r="L1">
        <v>1476</v>
      </c>
      <c r="N1">
        <v>1013</v>
      </c>
      <c r="O1" t="s">
        <v>211</v>
      </c>
      <c r="P1" t="s">
        <v>212</v>
      </c>
      <c r="Q1">
        <v>1</v>
      </c>
      <c r="Y1">
        <v>34.66</v>
      </c>
      <c r="AA1">
        <v>0</v>
      </c>
      <c r="AB1">
        <v>0</v>
      </c>
      <c r="AC1">
        <v>0</v>
      </c>
      <c r="AD1">
        <v>8.3</v>
      </c>
      <c r="AN1">
        <v>0</v>
      </c>
      <c r="AO1">
        <v>1</v>
      </c>
      <c r="AP1">
        <v>0</v>
      </c>
      <c r="AQ1">
        <v>0</v>
      </c>
      <c r="AR1">
        <v>0</v>
      </c>
      <c r="AT1">
        <v>34.66</v>
      </c>
      <c r="AV1">
        <v>1</v>
      </c>
      <c r="AW1">
        <v>2</v>
      </c>
      <c r="AX1">
        <v>12479363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12479364</v>
      </c>
      <c r="C2">
        <v>12479362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25</v>
      </c>
      <c r="K2" t="s">
        <v>213</v>
      </c>
      <c r="L2">
        <v>608254</v>
      </c>
      <c r="N2">
        <v>1013</v>
      </c>
      <c r="O2" t="s">
        <v>214</v>
      </c>
      <c r="P2" t="s">
        <v>214</v>
      </c>
      <c r="Q2">
        <v>1</v>
      </c>
      <c r="Y2">
        <v>0.1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0.1</v>
      </c>
      <c r="AV2">
        <v>2</v>
      </c>
      <c r="AW2">
        <v>2</v>
      </c>
      <c r="AX2">
        <v>12479364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12479365</v>
      </c>
      <c r="C3">
        <v>12479362</v>
      </c>
      <c r="D3">
        <v>9283933</v>
      </c>
      <c r="E3">
        <v>1</v>
      </c>
      <c r="F3">
        <v>1</v>
      </c>
      <c r="G3">
        <v>1</v>
      </c>
      <c r="H3">
        <v>2</v>
      </c>
      <c r="I3" t="s">
        <v>215</v>
      </c>
      <c r="J3" t="s">
        <v>216</v>
      </c>
      <c r="K3" t="s">
        <v>217</v>
      </c>
      <c r="L3">
        <v>1368</v>
      </c>
      <c r="N3">
        <v>1011</v>
      </c>
      <c r="O3" t="s">
        <v>218</v>
      </c>
      <c r="P3" t="s">
        <v>218</v>
      </c>
      <c r="Q3">
        <v>1</v>
      </c>
      <c r="Y3">
        <v>0.1</v>
      </c>
      <c r="AA3">
        <v>0</v>
      </c>
      <c r="AB3">
        <v>18.58</v>
      </c>
      <c r="AC3">
        <v>11.81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0.1</v>
      </c>
      <c r="AV3">
        <v>0</v>
      </c>
      <c r="AW3">
        <v>2</v>
      </c>
      <c r="AX3">
        <v>12479365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12479366</v>
      </c>
      <c r="C4">
        <v>12479362</v>
      </c>
      <c r="D4">
        <v>9283748</v>
      </c>
      <c r="E4">
        <v>1</v>
      </c>
      <c r="F4">
        <v>1</v>
      </c>
      <c r="G4">
        <v>1</v>
      </c>
      <c r="H4">
        <v>2</v>
      </c>
      <c r="I4" t="s">
        <v>219</v>
      </c>
      <c r="J4" t="s">
        <v>220</v>
      </c>
      <c r="K4" t="s">
        <v>221</v>
      </c>
      <c r="L4">
        <v>1368</v>
      </c>
      <c r="N4">
        <v>1011</v>
      </c>
      <c r="O4" t="s">
        <v>218</v>
      </c>
      <c r="P4" t="s">
        <v>218</v>
      </c>
      <c r="Q4">
        <v>1</v>
      </c>
      <c r="Y4">
        <v>3.3</v>
      </c>
      <c r="AA4">
        <v>0</v>
      </c>
      <c r="AB4">
        <v>0.86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3.3</v>
      </c>
      <c r="AV4">
        <v>0</v>
      </c>
      <c r="AW4">
        <v>2</v>
      </c>
      <c r="AX4">
        <v>12479366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12479367</v>
      </c>
      <c r="C5">
        <v>12479362</v>
      </c>
      <c r="D5">
        <v>9361862</v>
      </c>
      <c r="E5">
        <v>1</v>
      </c>
      <c r="F5">
        <v>1</v>
      </c>
      <c r="G5">
        <v>1</v>
      </c>
      <c r="H5">
        <v>3</v>
      </c>
      <c r="I5" t="s">
        <v>222</v>
      </c>
      <c r="J5" t="s">
        <v>223</v>
      </c>
      <c r="K5" t="s">
        <v>224</v>
      </c>
      <c r="L5">
        <v>1339</v>
      </c>
      <c r="N5">
        <v>1007</v>
      </c>
      <c r="O5" t="s">
        <v>225</v>
      </c>
      <c r="P5" t="s">
        <v>225</v>
      </c>
      <c r="Q5">
        <v>1</v>
      </c>
      <c r="Y5">
        <v>2.74</v>
      </c>
      <c r="AA5">
        <v>8.21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2.74</v>
      </c>
      <c r="AV5">
        <v>0</v>
      </c>
      <c r="AW5">
        <v>2</v>
      </c>
      <c r="AX5">
        <v>12479367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ROW(Source!A24)</f>
        <v>24</v>
      </c>
      <c r="B6">
        <v>12479368</v>
      </c>
      <c r="C6">
        <v>12479362</v>
      </c>
      <c r="D6">
        <v>9363436</v>
      </c>
      <c r="E6">
        <v>1</v>
      </c>
      <c r="F6">
        <v>1</v>
      </c>
      <c r="G6">
        <v>1</v>
      </c>
      <c r="H6">
        <v>3</v>
      </c>
      <c r="I6" t="s">
        <v>226</v>
      </c>
      <c r="J6" t="s">
        <v>227</v>
      </c>
      <c r="K6" t="s">
        <v>228</v>
      </c>
      <c r="L6">
        <v>1339</v>
      </c>
      <c r="N6">
        <v>1007</v>
      </c>
      <c r="O6" t="s">
        <v>225</v>
      </c>
      <c r="P6" t="s">
        <v>225</v>
      </c>
      <c r="Q6">
        <v>1</v>
      </c>
      <c r="Y6">
        <v>0.43</v>
      </c>
      <c r="AA6">
        <v>46.97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0.43</v>
      </c>
      <c r="AV6">
        <v>0</v>
      </c>
      <c r="AW6">
        <v>2</v>
      </c>
      <c r="AX6">
        <v>12479368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ROW(Source!A24)</f>
        <v>24</v>
      </c>
      <c r="B7">
        <v>12479369</v>
      </c>
      <c r="C7">
        <v>12479362</v>
      </c>
      <c r="D7">
        <v>9317036</v>
      </c>
      <c r="E7">
        <v>1</v>
      </c>
      <c r="F7">
        <v>1</v>
      </c>
      <c r="G7">
        <v>1</v>
      </c>
      <c r="H7">
        <v>3</v>
      </c>
      <c r="I7" t="s">
        <v>229</v>
      </c>
      <c r="J7" t="s">
        <v>230</v>
      </c>
      <c r="K7" t="s">
        <v>231</v>
      </c>
      <c r="L7">
        <v>1348</v>
      </c>
      <c r="N7">
        <v>1009</v>
      </c>
      <c r="O7" t="s">
        <v>134</v>
      </c>
      <c r="P7" t="s">
        <v>134</v>
      </c>
      <c r="Q7">
        <v>1000</v>
      </c>
      <c r="Y7">
        <v>0.22</v>
      </c>
      <c r="AA7">
        <v>0</v>
      </c>
      <c r="AB7">
        <v>0</v>
      </c>
      <c r="AC7">
        <v>0</v>
      </c>
      <c r="AD7">
        <v>0</v>
      </c>
      <c r="AN7">
        <v>0</v>
      </c>
      <c r="AO7">
        <v>0</v>
      </c>
      <c r="AP7">
        <v>0</v>
      </c>
      <c r="AQ7">
        <v>0</v>
      </c>
      <c r="AR7">
        <v>0</v>
      </c>
      <c r="AT7">
        <v>0.22</v>
      </c>
      <c r="AV7">
        <v>0</v>
      </c>
      <c r="AW7">
        <v>2</v>
      </c>
      <c r="AX7">
        <v>12479369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ROW(Source!A25)</f>
        <v>25</v>
      </c>
      <c r="B8">
        <v>12479372</v>
      </c>
      <c r="C8">
        <v>12479371</v>
      </c>
      <c r="D8">
        <v>5797745</v>
      </c>
      <c r="E8">
        <v>1</v>
      </c>
      <c r="F8">
        <v>1</v>
      </c>
      <c r="G8">
        <v>1</v>
      </c>
      <c r="H8">
        <v>1</v>
      </c>
      <c r="I8" t="s">
        <v>232</v>
      </c>
      <c r="K8" t="s">
        <v>233</v>
      </c>
      <c r="L8">
        <v>1476</v>
      </c>
      <c r="N8">
        <v>1013</v>
      </c>
      <c r="O8" t="s">
        <v>211</v>
      </c>
      <c r="P8" t="s">
        <v>212</v>
      </c>
      <c r="Q8">
        <v>1</v>
      </c>
      <c r="Y8">
        <v>37.915499999999994</v>
      </c>
      <c r="AA8">
        <v>0</v>
      </c>
      <c r="AB8">
        <v>0</v>
      </c>
      <c r="AC8">
        <v>0</v>
      </c>
      <c r="AD8">
        <v>9.61</v>
      </c>
      <c r="AN8">
        <v>0</v>
      </c>
      <c r="AO8">
        <v>1</v>
      </c>
      <c r="AP8">
        <v>1</v>
      </c>
      <c r="AQ8">
        <v>0</v>
      </c>
      <c r="AR8">
        <v>0</v>
      </c>
      <c r="AT8">
        <v>32.97</v>
      </c>
      <c r="AU8" t="s">
        <v>30</v>
      </c>
      <c r="AV8">
        <v>1</v>
      </c>
      <c r="AW8">
        <v>2</v>
      </c>
      <c r="AX8">
        <v>12479372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ROW(Source!A25)</f>
        <v>25</v>
      </c>
      <c r="B9">
        <v>12479373</v>
      </c>
      <c r="C9">
        <v>12479371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25</v>
      </c>
      <c r="K9" t="s">
        <v>213</v>
      </c>
      <c r="L9">
        <v>608254</v>
      </c>
      <c r="N9">
        <v>1013</v>
      </c>
      <c r="O9" t="s">
        <v>214</v>
      </c>
      <c r="P9" t="s">
        <v>214</v>
      </c>
      <c r="Q9">
        <v>1</v>
      </c>
      <c r="Y9">
        <v>0.625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0.5</v>
      </c>
      <c r="AU9" t="s">
        <v>29</v>
      </c>
      <c r="AV9">
        <v>2</v>
      </c>
      <c r="AW9">
        <v>2</v>
      </c>
      <c r="AX9">
        <v>12479373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ROW(Source!A25)</f>
        <v>25</v>
      </c>
      <c r="B10">
        <v>12479374</v>
      </c>
      <c r="C10">
        <v>12479371</v>
      </c>
      <c r="D10">
        <v>9283493</v>
      </c>
      <c r="E10">
        <v>1</v>
      </c>
      <c r="F10">
        <v>1</v>
      </c>
      <c r="G10">
        <v>1</v>
      </c>
      <c r="H10">
        <v>2</v>
      </c>
      <c r="I10" t="s">
        <v>234</v>
      </c>
      <c r="J10" t="s">
        <v>235</v>
      </c>
      <c r="K10" t="s">
        <v>236</v>
      </c>
      <c r="L10">
        <v>1480</v>
      </c>
      <c r="N10">
        <v>1013</v>
      </c>
      <c r="O10" t="s">
        <v>237</v>
      </c>
      <c r="P10" t="s">
        <v>238</v>
      </c>
      <c r="Q10">
        <v>1</v>
      </c>
      <c r="Y10">
        <v>0.1</v>
      </c>
      <c r="AA10">
        <v>0</v>
      </c>
      <c r="AB10">
        <v>118.84</v>
      </c>
      <c r="AC10">
        <v>11.81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0.08</v>
      </c>
      <c r="AU10" t="s">
        <v>29</v>
      </c>
      <c r="AV10">
        <v>0</v>
      </c>
      <c r="AW10">
        <v>2</v>
      </c>
      <c r="AX10">
        <v>12479374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ROW(Source!A25)</f>
        <v>25</v>
      </c>
      <c r="B11">
        <v>12479375</v>
      </c>
      <c r="C11">
        <v>12479371</v>
      </c>
      <c r="D11">
        <v>9283599</v>
      </c>
      <c r="E11">
        <v>1</v>
      </c>
      <c r="F11">
        <v>1</v>
      </c>
      <c r="G11">
        <v>1</v>
      </c>
      <c r="H11">
        <v>2</v>
      </c>
      <c r="I11" t="s">
        <v>239</v>
      </c>
      <c r="J11" t="s">
        <v>240</v>
      </c>
      <c r="K11" t="s">
        <v>241</v>
      </c>
      <c r="L11">
        <v>1368</v>
      </c>
      <c r="N11">
        <v>1011</v>
      </c>
      <c r="O11" t="s">
        <v>218</v>
      </c>
      <c r="P11" t="s">
        <v>218</v>
      </c>
      <c r="Q11">
        <v>1</v>
      </c>
      <c r="Y11">
        <v>0.08750000000000001</v>
      </c>
      <c r="AA11">
        <v>0</v>
      </c>
      <c r="AB11">
        <v>123.73</v>
      </c>
      <c r="AC11">
        <v>11.81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0.07</v>
      </c>
      <c r="AU11" t="s">
        <v>29</v>
      </c>
      <c r="AV11">
        <v>0</v>
      </c>
      <c r="AW11">
        <v>2</v>
      </c>
      <c r="AX11">
        <v>12479375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12479376</v>
      </c>
      <c r="C12">
        <v>12479371</v>
      </c>
      <c r="D12">
        <v>9283748</v>
      </c>
      <c r="E12">
        <v>1</v>
      </c>
      <c r="F12">
        <v>1</v>
      </c>
      <c r="G12">
        <v>1</v>
      </c>
      <c r="H12">
        <v>2</v>
      </c>
      <c r="I12" t="s">
        <v>219</v>
      </c>
      <c r="J12" t="s">
        <v>220</v>
      </c>
      <c r="K12" t="s">
        <v>221</v>
      </c>
      <c r="L12">
        <v>1368</v>
      </c>
      <c r="N12">
        <v>1011</v>
      </c>
      <c r="O12" t="s">
        <v>218</v>
      </c>
      <c r="P12" t="s">
        <v>218</v>
      </c>
      <c r="Q12">
        <v>1</v>
      </c>
      <c r="Y12">
        <v>1.4375</v>
      </c>
      <c r="AA12">
        <v>0</v>
      </c>
      <c r="AB12">
        <v>0.86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1.15</v>
      </c>
      <c r="AU12" t="s">
        <v>29</v>
      </c>
      <c r="AV12">
        <v>0</v>
      </c>
      <c r="AW12">
        <v>2</v>
      </c>
      <c r="AX12">
        <v>12479376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ROW(Source!A25)</f>
        <v>25</v>
      </c>
      <c r="B13">
        <v>12479377</v>
      </c>
      <c r="C13">
        <v>12479371</v>
      </c>
      <c r="D13">
        <v>9286871</v>
      </c>
      <c r="E13">
        <v>1</v>
      </c>
      <c r="F13">
        <v>1</v>
      </c>
      <c r="G13">
        <v>1</v>
      </c>
      <c r="H13">
        <v>2</v>
      </c>
      <c r="I13" t="s">
        <v>242</v>
      </c>
      <c r="J13" t="s">
        <v>243</v>
      </c>
      <c r="K13" t="s">
        <v>244</v>
      </c>
      <c r="L13">
        <v>1368</v>
      </c>
      <c r="N13">
        <v>1011</v>
      </c>
      <c r="O13" t="s">
        <v>218</v>
      </c>
      <c r="P13" t="s">
        <v>218</v>
      </c>
      <c r="Q13">
        <v>1</v>
      </c>
      <c r="Y13">
        <v>0.4375</v>
      </c>
      <c r="AA13">
        <v>0</v>
      </c>
      <c r="AB13">
        <v>60.77</v>
      </c>
      <c r="AC13">
        <v>11.81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0.35</v>
      </c>
      <c r="AU13" t="s">
        <v>29</v>
      </c>
      <c r="AV13">
        <v>0</v>
      </c>
      <c r="AW13">
        <v>2</v>
      </c>
      <c r="AX13">
        <v>12479377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ROW(Source!A25)</f>
        <v>25</v>
      </c>
      <c r="B14">
        <v>12479378</v>
      </c>
      <c r="C14">
        <v>12479371</v>
      </c>
      <c r="D14">
        <v>9361502</v>
      </c>
      <c r="E14">
        <v>1</v>
      </c>
      <c r="F14">
        <v>1</v>
      </c>
      <c r="G14">
        <v>1</v>
      </c>
      <c r="H14">
        <v>3</v>
      </c>
      <c r="I14" t="s">
        <v>245</v>
      </c>
      <c r="J14" t="s">
        <v>246</v>
      </c>
      <c r="K14" t="s">
        <v>247</v>
      </c>
      <c r="L14">
        <v>1348</v>
      </c>
      <c r="N14">
        <v>1009</v>
      </c>
      <c r="O14" t="s">
        <v>134</v>
      </c>
      <c r="P14" t="s">
        <v>134</v>
      </c>
      <c r="Q14">
        <v>1000</v>
      </c>
      <c r="Y14">
        <v>0.00013</v>
      </c>
      <c r="AA14">
        <v>36736.06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0.00013</v>
      </c>
      <c r="AV14">
        <v>0</v>
      </c>
      <c r="AW14">
        <v>2</v>
      </c>
      <c r="AX14">
        <v>12479378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ROW(Source!A25)</f>
        <v>25</v>
      </c>
      <c r="B15">
        <v>12479379</v>
      </c>
      <c r="C15">
        <v>12479371</v>
      </c>
      <c r="D15">
        <v>9361862</v>
      </c>
      <c r="E15">
        <v>1</v>
      </c>
      <c r="F15">
        <v>1</v>
      </c>
      <c r="G15">
        <v>1</v>
      </c>
      <c r="H15">
        <v>3</v>
      </c>
      <c r="I15" t="s">
        <v>222</v>
      </c>
      <c r="J15" t="s">
        <v>223</v>
      </c>
      <c r="K15" t="s">
        <v>224</v>
      </c>
      <c r="L15">
        <v>1339</v>
      </c>
      <c r="N15">
        <v>1007</v>
      </c>
      <c r="O15" t="s">
        <v>225</v>
      </c>
      <c r="P15" t="s">
        <v>225</v>
      </c>
      <c r="Q15">
        <v>1</v>
      </c>
      <c r="Y15">
        <v>0.281</v>
      </c>
      <c r="AA15">
        <v>8.21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0.281</v>
      </c>
      <c r="AV15">
        <v>0</v>
      </c>
      <c r="AW15">
        <v>2</v>
      </c>
      <c r="AX15">
        <v>12479379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ROW(Source!A25)</f>
        <v>25</v>
      </c>
      <c r="B16">
        <v>12479380</v>
      </c>
      <c r="C16">
        <v>12479371</v>
      </c>
      <c r="D16">
        <v>9361932</v>
      </c>
      <c r="E16">
        <v>1</v>
      </c>
      <c r="F16">
        <v>1</v>
      </c>
      <c r="G16">
        <v>1</v>
      </c>
      <c r="H16">
        <v>3</v>
      </c>
      <c r="I16" t="s">
        <v>248</v>
      </c>
      <c r="J16" t="s">
        <v>249</v>
      </c>
      <c r="K16" t="s">
        <v>250</v>
      </c>
      <c r="L16">
        <v>1348</v>
      </c>
      <c r="N16">
        <v>1009</v>
      </c>
      <c r="O16" t="s">
        <v>134</v>
      </c>
      <c r="P16" t="s">
        <v>134</v>
      </c>
      <c r="Q16">
        <v>1000</v>
      </c>
      <c r="Y16">
        <v>0.00044</v>
      </c>
      <c r="AA16">
        <v>13884.14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0.00044</v>
      </c>
      <c r="AV16">
        <v>0</v>
      </c>
      <c r="AW16">
        <v>2</v>
      </c>
      <c r="AX16">
        <v>12479380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ROW(Source!A25)</f>
        <v>25</v>
      </c>
      <c r="B17">
        <v>12479381</v>
      </c>
      <c r="C17">
        <v>12479371</v>
      </c>
      <c r="D17">
        <v>9362251</v>
      </c>
      <c r="E17">
        <v>1</v>
      </c>
      <c r="F17">
        <v>1</v>
      </c>
      <c r="G17">
        <v>1</v>
      </c>
      <c r="H17">
        <v>3</v>
      </c>
      <c r="I17" t="s">
        <v>251</v>
      </c>
      <c r="J17" t="s">
        <v>252</v>
      </c>
      <c r="K17" t="s">
        <v>253</v>
      </c>
      <c r="L17">
        <v>1348</v>
      </c>
      <c r="N17">
        <v>1009</v>
      </c>
      <c r="O17" t="s">
        <v>134</v>
      </c>
      <c r="P17" t="s">
        <v>134</v>
      </c>
      <c r="Q17">
        <v>1000</v>
      </c>
      <c r="Y17">
        <v>0.00053</v>
      </c>
      <c r="AA17">
        <v>22015.32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0.00053</v>
      </c>
      <c r="AV17">
        <v>0</v>
      </c>
      <c r="AW17">
        <v>2</v>
      </c>
      <c r="AX17">
        <v>12479381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ROW(Source!A25)</f>
        <v>25</v>
      </c>
      <c r="B18">
        <v>12479382</v>
      </c>
      <c r="C18">
        <v>12479371</v>
      </c>
      <c r="D18">
        <v>9362481</v>
      </c>
      <c r="E18">
        <v>1</v>
      </c>
      <c r="F18">
        <v>1</v>
      </c>
      <c r="G18">
        <v>1</v>
      </c>
      <c r="H18">
        <v>3</v>
      </c>
      <c r="I18" t="s">
        <v>254</v>
      </c>
      <c r="J18" t="s">
        <v>255</v>
      </c>
      <c r="K18" t="s">
        <v>256</v>
      </c>
      <c r="L18">
        <v>1348</v>
      </c>
      <c r="N18">
        <v>1009</v>
      </c>
      <c r="O18" t="s">
        <v>134</v>
      </c>
      <c r="P18" t="s">
        <v>134</v>
      </c>
      <c r="Q18">
        <v>1000</v>
      </c>
      <c r="Y18">
        <v>0.00017</v>
      </c>
      <c r="AA18">
        <v>14752.49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0.00017</v>
      </c>
      <c r="AV18">
        <v>0</v>
      </c>
      <c r="AW18">
        <v>2</v>
      </c>
      <c r="AX18">
        <v>12479382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ROW(Source!A25)</f>
        <v>25</v>
      </c>
      <c r="B19">
        <v>12479383</v>
      </c>
      <c r="C19">
        <v>12479371</v>
      </c>
      <c r="D19">
        <v>9363435</v>
      </c>
      <c r="E19">
        <v>1</v>
      </c>
      <c r="F19">
        <v>1</v>
      </c>
      <c r="G19">
        <v>1</v>
      </c>
      <c r="H19">
        <v>3</v>
      </c>
      <c r="I19" t="s">
        <v>257</v>
      </c>
      <c r="J19" t="s">
        <v>258</v>
      </c>
      <c r="K19" t="s">
        <v>259</v>
      </c>
      <c r="L19">
        <v>1346</v>
      </c>
      <c r="N19">
        <v>1009</v>
      </c>
      <c r="O19" t="s">
        <v>40</v>
      </c>
      <c r="P19" t="s">
        <v>40</v>
      </c>
      <c r="Q19">
        <v>1</v>
      </c>
      <c r="Y19">
        <v>0.0063</v>
      </c>
      <c r="AA19">
        <v>2.7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0.0063</v>
      </c>
      <c r="AV19">
        <v>0</v>
      </c>
      <c r="AW19">
        <v>2</v>
      </c>
      <c r="AX19">
        <v>12479383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ROW(Source!A25)</f>
        <v>25</v>
      </c>
      <c r="B20">
        <v>12479384</v>
      </c>
      <c r="C20">
        <v>12479371</v>
      </c>
      <c r="D20">
        <v>9363516</v>
      </c>
      <c r="E20">
        <v>1</v>
      </c>
      <c r="F20">
        <v>1</v>
      </c>
      <c r="G20">
        <v>1</v>
      </c>
      <c r="H20">
        <v>3</v>
      </c>
      <c r="I20" t="s">
        <v>260</v>
      </c>
      <c r="J20" t="s">
        <v>261</v>
      </c>
      <c r="K20" t="s">
        <v>262</v>
      </c>
      <c r="L20">
        <v>1346</v>
      </c>
      <c r="N20">
        <v>1009</v>
      </c>
      <c r="O20" t="s">
        <v>40</v>
      </c>
      <c r="P20" t="s">
        <v>40</v>
      </c>
      <c r="Q20">
        <v>1</v>
      </c>
      <c r="Y20">
        <v>0.06</v>
      </c>
      <c r="AA20">
        <v>37.18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0.06</v>
      </c>
      <c r="AV20">
        <v>0</v>
      </c>
      <c r="AW20">
        <v>2</v>
      </c>
      <c r="AX20">
        <v>12479384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ROW(Source!A25)</f>
        <v>25</v>
      </c>
      <c r="B21">
        <v>12479385</v>
      </c>
      <c r="C21">
        <v>12479371</v>
      </c>
      <c r="D21">
        <v>9360609</v>
      </c>
      <c r="E21">
        <v>1</v>
      </c>
      <c r="F21">
        <v>1</v>
      </c>
      <c r="G21">
        <v>1</v>
      </c>
      <c r="H21">
        <v>3</v>
      </c>
      <c r="I21" t="s">
        <v>263</v>
      </c>
      <c r="J21" t="s">
        <v>264</v>
      </c>
      <c r="K21" t="s">
        <v>265</v>
      </c>
      <c r="L21">
        <v>1354</v>
      </c>
      <c r="N21">
        <v>1010</v>
      </c>
      <c r="O21" t="s">
        <v>74</v>
      </c>
      <c r="P21" t="s">
        <v>74</v>
      </c>
      <c r="Q21">
        <v>1</v>
      </c>
      <c r="Y21">
        <v>0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0</v>
      </c>
      <c r="AP21">
        <v>1</v>
      </c>
      <c r="AQ21">
        <v>0</v>
      </c>
      <c r="AR21">
        <v>0</v>
      </c>
      <c r="AT21">
        <v>0</v>
      </c>
      <c r="AV21">
        <v>0</v>
      </c>
      <c r="AW21">
        <v>2</v>
      </c>
      <c r="AX21">
        <v>12479385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ROW(Source!A25)</f>
        <v>25</v>
      </c>
      <c r="B22">
        <v>12479386</v>
      </c>
      <c r="C22">
        <v>12479371</v>
      </c>
      <c r="D22">
        <v>9341899</v>
      </c>
      <c r="E22">
        <v>1</v>
      </c>
      <c r="F22">
        <v>1</v>
      </c>
      <c r="G22">
        <v>1</v>
      </c>
      <c r="H22">
        <v>3</v>
      </c>
      <c r="I22" t="s">
        <v>46</v>
      </c>
      <c r="J22" t="s">
        <v>49</v>
      </c>
      <c r="K22" t="s">
        <v>47</v>
      </c>
      <c r="L22">
        <v>1301</v>
      </c>
      <c r="N22">
        <v>1003</v>
      </c>
      <c r="O22" t="s">
        <v>48</v>
      </c>
      <c r="P22" t="s">
        <v>48</v>
      </c>
      <c r="Q22">
        <v>1</v>
      </c>
      <c r="Y22">
        <v>-100</v>
      </c>
      <c r="AA22">
        <v>45.64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-100</v>
      </c>
      <c r="AV22">
        <v>0</v>
      </c>
      <c r="AW22">
        <v>2</v>
      </c>
      <c r="AX22">
        <v>12479386</v>
      </c>
      <c r="AY22">
        <v>2</v>
      </c>
      <c r="AZ22">
        <v>12288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ROW(Source!A25)</f>
        <v>25</v>
      </c>
      <c r="B23">
        <v>12479387</v>
      </c>
      <c r="C23">
        <v>12479371</v>
      </c>
      <c r="D23">
        <v>9342261</v>
      </c>
      <c r="E23">
        <v>1</v>
      </c>
      <c r="F23">
        <v>1</v>
      </c>
      <c r="G23">
        <v>1</v>
      </c>
      <c r="H23">
        <v>3</v>
      </c>
      <c r="I23" t="s">
        <v>38</v>
      </c>
      <c r="J23" t="s">
        <v>41</v>
      </c>
      <c r="K23" t="s">
        <v>39</v>
      </c>
      <c r="L23">
        <v>1346</v>
      </c>
      <c r="N23">
        <v>1009</v>
      </c>
      <c r="O23" t="s">
        <v>40</v>
      </c>
      <c r="P23" t="s">
        <v>40</v>
      </c>
      <c r="Q23">
        <v>1</v>
      </c>
      <c r="Y23">
        <v>10</v>
      </c>
      <c r="AA23">
        <v>14.17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T23">
        <v>10</v>
      </c>
      <c r="AV23">
        <v>0</v>
      </c>
      <c r="AW23">
        <v>2</v>
      </c>
      <c r="AX23">
        <v>12479387</v>
      </c>
      <c r="AY23">
        <v>2</v>
      </c>
      <c r="AZ23">
        <v>12288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ROW(Source!A25)</f>
        <v>25</v>
      </c>
      <c r="B24">
        <v>12479388</v>
      </c>
      <c r="C24">
        <v>12479371</v>
      </c>
      <c r="D24">
        <v>9337853</v>
      </c>
      <c r="E24">
        <v>1</v>
      </c>
      <c r="F24">
        <v>1</v>
      </c>
      <c r="G24">
        <v>1</v>
      </c>
      <c r="H24">
        <v>3</v>
      </c>
      <c r="I24" t="s">
        <v>266</v>
      </c>
      <c r="J24" t="s">
        <v>267</v>
      </c>
      <c r="K24" t="s">
        <v>268</v>
      </c>
      <c r="L24">
        <v>1339</v>
      </c>
      <c r="N24">
        <v>1007</v>
      </c>
      <c r="O24" t="s">
        <v>225</v>
      </c>
      <c r="P24" t="s">
        <v>225</v>
      </c>
      <c r="Q24">
        <v>1</v>
      </c>
      <c r="Y24">
        <v>1.76</v>
      </c>
      <c r="AA24">
        <v>3.2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1.76</v>
      </c>
      <c r="AV24">
        <v>0</v>
      </c>
      <c r="AW24">
        <v>2</v>
      </c>
      <c r="AX24">
        <v>12479388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ROW(Source!A25)</f>
        <v>25</v>
      </c>
      <c r="B25">
        <v>12479514</v>
      </c>
      <c r="C25">
        <v>12479371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51</v>
      </c>
      <c r="K25" t="s">
        <v>52</v>
      </c>
      <c r="L25">
        <v>1301</v>
      </c>
      <c r="N25">
        <v>1003</v>
      </c>
      <c r="O25" t="s">
        <v>48</v>
      </c>
      <c r="P25" t="s">
        <v>48</v>
      </c>
      <c r="Q25">
        <v>1</v>
      </c>
      <c r="Y25">
        <v>100</v>
      </c>
      <c r="AA25">
        <v>22.42</v>
      </c>
      <c r="AB25">
        <v>0</v>
      </c>
      <c r="AC25">
        <v>0</v>
      </c>
      <c r="AD25">
        <v>0</v>
      </c>
      <c r="AN25">
        <v>0</v>
      </c>
      <c r="AO25">
        <v>0</v>
      </c>
      <c r="AP25">
        <v>1</v>
      </c>
      <c r="AQ25">
        <v>0</v>
      </c>
      <c r="AR25">
        <v>0</v>
      </c>
      <c r="AT25">
        <v>100</v>
      </c>
      <c r="AV25">
        <v>0</v>
      </c>
      <c r="AW25">
        <v>1</v>
      </c>
      <c r="AX25">
        <v>-1</v>
      </c>
      <c r="AY25">
        <v>0</v>
      </c>
      <c r="AZ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ROW(Source!A29)</f>
        <v>29</v>
      </c>
      <c r="B26">
        <v>12479392</v>
      </c>
      <c r="C26">
        <v>12479391</v>
      </c>
      <c r="D26">
        <v>5797751</v>
      </c>
      <c r="E26">
        <v>1</v>
      </c>
      <c r="F26">
        <v>1</v>
      </c>
      <c r="G26">
        <v>1</v>
      </c>
      <c r="H26">
        <v>1</v>
      </c>
      <c r="I26" t="s">
        <v>269</v>
      </c>
      <c r="K26" t="s">
        <v>270</v>
      </c>
      <c r="L26">
        <v>1476</v>
      </c>
      <c r="N26">
        <v>1013</v>
      </c>
      <c r="O26" t="s">
        <v>211</v>
      </c>
      <c r="P26" t="s">
        <v>212</v>
      </c>
      <c r="Q26">
        <v>1</v>
      </c>
      <c r="Y26">
        <v>5.129</v>
      </c>
      <c r="AA26">
        <v>0</v>
      </c>
      <c r="AB26">
        <v>0</v>
      </c>
      <c r="AC26">
        <v>0</v>
      </c>
      <c r="AD26">
        <v>9.91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4.46</v>
      </c>
      <c r="AU26" t="s">
        <v>30</v>
      </c>
      <c r="AV26">
        <v>1</v>
      </c>
      <c r="AW26">
        <v>2</v>
      </c>
      <c r="AX26">
        <v>12479392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ROW(Source!A29)</f>
        <v>29</v>
      </c>
      <c r="B27">
        <v>12479393</v>
      </c>
      <c r="C27">
        <v>12479391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25</v>
      </c>
      <c r="K27" t="s">
        <v>213</v>
      </c>
      <c r="L27">
        <v>608254</v>
      </c>
      <c r="N27">
        <v>1013</v>
      </c>
      <c r="O27" t="s">
        <v>214</v>
      </c>
      <c r="P27" t="s">
        <v>214</v>
      </c>
      <c r="Q27">
        <v>1</v>
      </c>
      <c r="Y27">
        <v>0.0125</v>
      </c>
      <c r="AA27">
        <v>0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0.01</v>
      </c>
      <c r="AU27" t="s">
        <v>29</v>
      </c>
      <c r="AV27">
        <v>2</v>
      </c>
      <c r="AW27">
        <v>2</v>
      </c>
      <c r="AX27">
        <v>12479393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ROW(Source!A29)</f>
        <v>29</v>
      </c>
      <c r="B28">
        <v>12479394</v>
      </c>
      <c r="C28">
        <v>12479391</v>
      </c>
      <c r="D28">
        <v>9283744</v>
      </c>
      <c r="E28">
        <v>1</v>
      </c>
      <c r="F28">
        <v>1</v>
      </c>
      <c r="G28">
        <v>1</v>
      </c>
      <c r="H28">
        <v>2</v>
      </c>
      <c r="I28" t="s">
        <v>271</v>
      </c>
      <c r="J28" t="s">
        <v>272</v>
      </c>
      <c r="K28" t="s">
        <v>273</v>
      </c>
      <c r="L28">
        <v>1368</v>
      </c>
      <c r="N28">
        <v>1011</v>
      </c>
      <c r="O28" t="s">
        <v>218</v>
      </c>
      <c r="P28" t="s">
        <v>218</v>
      </c>
      <c r="Q28">
        <v>1</v>
      </c>
      <c r="Y28">
        <v>0.5375</v>
      </c>
      <c r="AA28">
        <v>0</v>
      </c>
      <c r="AB28">
        <v>2.94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0.43</v>
      </c>
      <c r="AU28" t="s">
        <v>29</v>
      </c>
      <c r="AV28">
        <v>0</v>
      </c>
      <c r="AW28">
        <v>2</v>
      </c>
      <c r="AX28">
        <v>12479394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ROW(Source!A29)</f>
        <v>29</v>
      </c>
      <c r="B29">
        <v>12479395</v>
      </c>
      <c r="C29">
        <v>12479391</v>
      </c>
      <c r="D29">
        <v>9283748</v>
      </c>
      <c r="E29">
        <v>1</v>
      </c>
      <c r="F29">
        <v>1</v>
      </c>
      <c r="G29">
        <v>1</v>
      </c>
      <c r="H29">
        <v>2</v>
      </c>
      <c r="I29" t="s">
        <v>219</v>
      </c>
      <c r="J29" t="s">
        <v>220</v>
      </c>
      <c r="K29" t="s">
        <v>221</v>
      </c>
      <c r="L29">
        <v>1368</v>
      </c>
      <c r="N29">
        <v>1011</v>
      </c>
      <c r="O29" t="s">
        <v>218</v>
      </c>
      <c r="P29" t="s">
        <v>218</v>
      </c>
      <c r="Q29">
        <v>1</v>
      </c>
      <c r="Y29">
        <v>0.6125</v>
      </c>
      <c r="AA29">
        <v>0</v>
      </c>
      <c r="AB29">
        <v>0.86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0.49</v>
      </c>
      <c r="AU29" t="s">
        <v>29</v>
      </c>
      <c r="AV29">
        <v>0</v>
      </c>
      <c r="AW29">
        <v>2</v>
      </c>
      <c r="AX29">
        <v>12479395</v>
      </c>
      <c r="AY29">
        <v>1</v>
      </c>
      <c r="AZ29">
        <v>0</v>
      </c>
      <c r="BA29">
        <v>28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ROW(Source!A29)</f>
        <v>29</v>
      </c>
      <c r="B30">
        <v>12479396</v>
      </c>
      <c r="C30">
        <v>12479391</v>
      </c>
      <c r="D30">
        <v>9286871</v>
      </c>
      <c r="E30">
        <v>1</v>
      </c>
      <c r="F30">
        <v>1</v>
      </c>
      <c r="G30">
        <v>1</v>
      </c>
      <c r="H30">
        <v>2</v>
      </c>
      <c r="I30" t="s">
        <v>242</v>
      </c>
      <c r="J30" t="s">
        <v>243</v>
      </c>
      <c r="K30" t="s">
        <v>244</v>
      </c>
      <c r="L30">
        <v>1368</v>
      </c>
      <c r="N30">
        <v>1011</v>
      </c>
      <c r="O30" t="s">
        <v>218</v>
      </c>
      <c r="P30" t="s">
        <v>218</v>
      </c>
      <c r="Q30">
        <v>1</v>
      </c>
      <c r="Y30">
        <v>0.0125</v>
      </c>
      <c r="AA30">
        <v>0</v>
      </c>
      <c r="AB30">
        <v>60.77</v>
      </c>
      <c r="AC30">
        <v>11.81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0.01</v>
      </c>
      <c r="AU30" t="s">
        <v>29</v>
      </c>
      <c r="AV30">
        <v>0</v>
      </c>
      <c r="AW30">
        <v>2</v>
      </c>
      <c r="AX30">
        <v>12479396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ROW(Source!A29)</f>
        <v>29</v>
      </c>
      <c r="B31">
        <v>12479397</v>
      </c>
      <c r="C31">
        <v>12479391</v>
      </c>
      <c r="D31">
        <v>9361862</v>
      </c>
      <c r="E31">
        <v>1</v>
      </c>
      <c r="F31">
        <v>1</v>
      </c>
      <c r="G31">
        <v>1</v>
      </c>
      <c r="H31">
        <v>3</v>
      </c>
      <c r="I31" t="s">
        <v>222</v>
      </c>
      <c r="J31" t="s">
        <v>223</v>
      </c>
      <c r="K31" t="s">
        <v>224</v>
      </c>
      <c r="L31">
        <v>1339</v>
      </c>
      <c r="N31">
        <v>1007</v>
      </c>
      <c r="O31" t="s">
        <v>225</v>
      </c>
      <c r="P31" t="s">
        <v>225</v>
      </c>
      <c r="Q31">
        <v>1</v>
      </c>
      <c r="Y31">
        <v>0.037</v>
      </c>
      <c r="AA31">
        <v>8.21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0.037</v>
      </c>
      <c r="AV31">
        <v>0</v>
      </c>
      <c r="AW31">
        <v>2</v>
      </c>
      <c r="AX31">
        <v>12479397</v>
      </c>
      <c r="AY31">
        <v>1</v>
      </c>
      <c r="AZ31">
        <v>0</v>
      </c>
      <c r="BA31">
        <v>30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ROW(Source!A29)</f>
        <v>29</v>
      </c>
      <c r="B32">
        <v>12479398</v>
      </c>
      <c r="C32">
        <v>12479391</v>
      </c>
      <c r="D32">
        <v>9363326</v>
      </c>
      <c r="E32">
        <v>1</v>
      </c>
      <c r="F32">
        <v>1</v>
      </c>
      <c r="G32">
        <v>1</v>
      </c>
      <c r="H32">
        <v>3</v>
      </c>
      <c r="I32" t="s">
        <v>274</v>
      </c>
      <c r="J32" t="s">
        <v>275</v>
      </c>
      <c r="K32" t="s">
        <v>276</v>
      </c>
      <c r="L32">
        <v>1348</v>
      </c>
      <c r="N32">
        <v>1009</v>
      </c>
      <c r="O32" t="s">
        <v>134</v>
      </c>
      <c r="P32" t="s">
        <v>134</v>
      </c>
      <c r="Q32">
        <v>1000</v>
      </c>
      <c r="Y32">
        <v>0.00015</v>
      </c>
      <c r="AA32">
        <v>8975.91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0.00015</v>
      </c>
      <c r="AV32">
        <v>0</v>
      </c>
      <c r="AW32">
        <v>2</v>
      </c>
      <c r="AX32">
        <v>12479398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ROW(Source!A29)</f>
        <v>29</v>
      </c>
      <c r="B33">
        <v>12479399</v>
      </c>
      <c r="C33">
        <v>12479391</v>
      </c>
      <c r="D33">
        <v>9363436</v>
      </c>
      <c r="E33">
        <v>1</v>
      </c>
      <c r="F33">
        <v>1</v>
      </c>
      <c r="G33">
        <v>1</v>
      </c>
      <c r="H33">
        <v>3</v>
      </c>
      <c r="I33" t="s">
        <v>226</v>
      </c>
      <c r="J33" t="s">
        <v>227</v>
      </c>
      <c r="K33" t="s">
        <v>228</v>
      </c>
      <c r="L33">
        <v>1339</v>
      </c>
      <c r="N33">
        <v>1007</v>
      </c>
      <c r="O33" t="s">
        <v>225</v>
      </c>
      <c r="P33" t="s">
        <v>225</v>
      </c>
      <c r="Q33">
        <v>1</v>
      </c>
      <c r="Y33">
        <v>0.0084</v>
      </c>
      <c r="AA33">
        <v>46.97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0.0084</v>
      </c>
      <c r="AV33">
        <v>0</v>
      </c>
      <c r="AW33">
        <v>2</v>
      </c>
      <c r="AX33">
        <v>12479399</v>
      </c>
      <c r="AY33">
        <v>1</v>
      </c>
      <c r="AZ33">
        <v>0</v>
      </c>
      <c r="BA33">
        <v>32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ROW(Source!A29)</f>
        <v>29</v>
      </c>
      <c r="B34">
        <v>12479400</v>
      </c>
      <c r="C34">
        <v>12479391</v>
      </c>
      <c r="D34">
        <v>9359269</v>
      </c>
      <c r="E34">
        <v>1</v>
      </c>
      <c r="F34">
        <v>1</v>
      </c>
      <c r="G34">
        <v>1</v>
      </c>
      <c r="H34">
        <v>3</v>
      </c>
      <c r="I34" t="s">
        <v>277</v>
      </c>
      <c r="J34" t="s">
        <v>278</v>
      </c>
      <c r="K34" t="s">
        <v>279</v>
      </c>
      <c r="L34">
        <v>1301</v>
      </c>
      <c r="N34">
        <v>1003</v>
      </c>
      <c r="O34" t="s">
        <v>48</v>
      </c>
      <c r="P34" t="s">
        <v>48</v>
      </c>
      <c r="Q34">
        <v>1</v>
      </c>
      <c r="Y34">
        <v>0.4</v>
      </c>
      <c r="AA34">
        <v>41.64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0.4</v>
      </c>
      <c r="AV34">
        <v>0</v>
      </c>
      <c r="AW34">
        <v>2</v>
      </c>
      <c r="AX34">
        <v>12479400</v>
      </c>
      <c r="AY34">
        <v>1</v>
      </c>
      <c r="AZ34">
        <v>0</v>
      </c>
      <c r="BA34">
        <v>33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ROW(Source!A29)</f>
        <v>29</v>
      </c>
      <c r="B35">
        <v>12479401</v>
      </c>
      <c r="C35">
        <v>12479391</v>
      </c>
      <c r="D35">
        <v>9360609</v>
      </c>
      <c r="E35">
        <v>1</v>
      </c>
      <c r="F35">
        <v>1</v>
      </c>
      <c r="G35">
        <v>1</v>
      </c>
      <c r="H35">
        <v>3</v>
      </c>
      <c r="I35" t="s">
        <v>263</v>
      </c>
      <c r="J35" t="s">
        <v>264</v>
      </c>
      <c r="K35" t="s">
        <v>265</v>
      </c>
      <c r="L35">
        <v>1354</v>
      </c>
      <c r="N35">
        <v>1010</v>
      </c>
      <c r="O35" t="s">
        <v>74</v>
      </c>
      <c r="P35" t="s">
        <v>74</v>
      </c>
      <c r="Q35">
        <v>1</v>
      </c>
      <c r="Y35">
        <v>1</v>
      </c>
      <c r="AA35">
        <v>0</v>
      </c>
      <c r="AB35">
        <v>0</v>
      </c>
      <c r="AC35">
        <v>0</v>
      </c>
      <c r="AD35">
        <v>0</v>
      </c>
      <c r="AN35">
        <v>0</v>
      </c>
      <c r="AO35">
        <v>0</v>
      </c>
      <c r="AP35">
        <v>1</v>
      </c>
      <c r="AQ35">
        <v>0</v>
      </c>
      <c r="AR35">
        <v>0</v>
      </c>
      <c r="AT35">
        <v>1</v>
      </c>
      <c r="AV35">
        <v>0</v>
      </c>
      <c r="AW35">
        <v>2</v>
      </c>
      <c r="AX35">
        <v>12479401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ROW(Source!A30)</f>
        <v>30</v>
      </c>
      <c r="B36">
        <v>12479404</v>
      </c>
      <c r="C36">
        <v>12479403</v>
      </c>
      <c r="D36">
        <v>5797751</v>
      </c>
      <c r="E36">
        <v>1</v>
      </c>
      <c r="F36">
        <v>1</v>
      </c>
      <c r="G36">
        <v>1</v>
      </c>
      <c r="H36">
        <v>1</v>
      </c>
      <c r="I36" t="s">
        <v>269</v>
      </c>
      <c r="K36" t="s">
        <v>270</v>
      </c>
      <c r="L36">
        <v>1476</v>
      </c>
      <c r="N36">
        <v>1013</v>
      </c>
      <c r="O36" t="s">
        <v>211</v>
      </c>
      <c r="P36" t="s">
        <v>212</v>
      </c>
      <c r="Q36">
        <v>1</v>
      </c>
      <c r="Y36">
        <v>5.129</v>
      </c>
      <c r="AA36">
        <v>0</v>
      </c>
      <c r="AB36">
        <v>0</v>
      </c>
      <c r="AC36">
        <v>0</v>
      </c>
      <c r="AD36">
        <v>9.91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4.46</v>
      </c>
      <c r="AU36" t="s">
        <v>30</v>
      </c>
      <c r="AV36">
        <v>1</v>
      </c>
      <c r="AW36">
        <v>2</v>
      </c>
      <c r="AX36">
        <v>12479404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ROW(Source!A30)</f>
        <v>30</v>
      </c>
      <c r="B37">
        <v>12479405</v>
      </c>
      <c r="C37">
        <v>12479403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25</v>
      </c>
      <c r="K37" t="s">
        <v>213</v>
      </c>
      <c r="L37">
        <v>608254</v>
      </c>
      <c r="N37">
        <v>1013</v>
      </c>
      <c r="O37" t="s">
        <v>214</v>
      </c>
      <c r="P37" t="s">
        <v>214</v>
      </c>
      <c r="Q37">
        <v>1</v>
      </c>
      <c r="Y37">
        <v>0.0125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0.01</v>
      </c>
      <c r="AU37" t="s">
        <v>29</v>
      </c>
      <c r="AV37">
        <v>2</v>
      </c>
      <c r="AW37">
        <v>2</v>
      </c>
      <c r="AX37">
        <v>12479405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ROW(Source!A30)</f>
        <v>30</v>
      </c>
      <c r="B38">
        <v>12479406</v>
      </c>
      <c r="C38">
        <v>12479403</v>
      </c>
      <c r="D38">
        <v>9283744</v>
      </c>
      <c r="E38">
        <v>1</v>
      </c>
      <c r="F38">
        <v>1</v>
      </c>
      <c r="G38">
        <v>1</v>
      </c>
      <c r="H38">
        <v>2</v>
      </c>
      <c r="I38" t="s">
        <v>271</v>
      </c>
      <c r="J38" t="s">
        <v>272</v>
      </c>
      <c r="K38" t="s">
        <v>273</v>
      </c>
      <c r="L38">
        <v>1368</v>
      </c>
      <c r="N38">
        <v>1011</v>
      </c>
      <c r="O38" t="s">
        <v>218</v>
      </c>
      <c r="P38" t="s">
        <v>218</v>
      </c>
      <c r="Q38">
        <v>1</v>
      </c>
      <c r="Y38">
        <v>0.5375</v>
      </c>
      <c r="AA38">
        <v>0</v>
      </c>
      <c r="AB38">
        <v>2.94</v>
      </c>
      <c r="AC38">
        <v>0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0.43</v>
      </c>
      <c r="AU38" t="s">
        <v>29</v>
      </c>
      <c r="AV38">
        <v>0</v>
      </c>
      <c r="AW38">
        <v>2</v>
      </c>
      <c r="AX38">
        <v>12479406</v>
      </c>
      <c r="AY38">
        <v>1</v>
      </c>
      <c r="AZ38">
        <v>0</v>
      </c>
      <c r="BA38">
        <v>37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ROW(Source!A30)</f>
        <v>30</v>
      </c>
      <c r="B39">
        <v>12479407</v>
      </c>
      <c r="C39">
        <v>12479403</v>
      </c>
      <c r="D39">
        <v>9283748</v>
      </c>
      <c r="E39">
        <v>1</v>
      </c>
      <c r="F39">
        <v>1</v>
      </c>
      <c r="G39">
        <v>1</v>
      </c>
      <c r="H39">
        <v>2</v>
      </c>
      <c r="I39" t="s">
        <v>219</v>
      </c>
      <c r="J39" t="s">
        <v>220</v>
      </c>
      <c r="K39" t="s">
        <v>221</v>
      </c>
      <c r="L39">
        <v>1368</v>
      </c>
      <c r="N39">
        <v>1011</v>
      </c>
      <c r="O39" t="s">
        <v>218</v>
      </c>
      <c r="P39" t="s">
        <v>218</v>
      </c>
      <c r="Q39">
        <v>1</v>
      </c>
      <c r="Y39">
        <v>0.6125</v>
      </c>
      <c r="AA39">
        <v>0</v>
      </c>
      <c r="AB39">
        <v>0.86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0.49</v>
      </c>
      <c r="AU39" t="s">
        <v>29</v>
      </c>
      <c r="AV39">
        <v>0</v>
      </c>
      <c r="AW39">
        <v>2</v>
      </c>
      <c r="AX39">
        <v>12479407</v>
      </c>
      <c r="AY39">
        <v>1</v>
      </c>
      <c r="AZ39">
        <v>0</v>
      </c>
      <c r="BA39">
        <v>38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ROW(Source!A30)</f>
        <v>30</v>
      </c>
      <c r="B40">
        <v>12479408</v>
      </c>
      <c r="C40">
        <v>12479403</v>
      </c>
      <c r="D40">
        <v>9286871</v>
      </c>
      <c r="E40">
        <v>1</v>
      </c>
      <c r="F40">
        <v>1</v>
      </c>
      <c r="G40">
        <v>1</v>
      </c>
      <c r="H40">
        <v>2</v>
      </c>
      <c r="I40" t="s">
        <v>242</v>
      </c>
      <c r="J40" t="s">
        <v>243</v>
      </c>
      <c r="K40" t="s">
        <v>244</v>
      </c>
      <c r="L40">
        <v>1368</v>
      </c>
      <c r="N40">
        <v>1011</v>
      </c>
      <c r="O40" t="s">
        <v>218</v>
      </c>
      <c r="P40" t="s">
        <v>218</v>
      </c>
      <c r="Q40">
        <v>1</v>
      </c>
      <c r="Y40">
        <v>0.0125</v>
      </c>
      <c r="AA40">
        <v>0</v>
      </c>
      <c r="AB40">
        <v>60.77</v>
      </c>
      <c r="AC40">
        <v>11.81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0.01</v>
      </c>
      <c r="AU40" t="s">
        <v>29</v>
      </c>
      <c r="AV40">
        <v>0</v>
      </c>
      <c r="AW40">
        <v>2</v>
      </c>
      <c r="AX40">
        <v>12479408</v>
      </c>
      <c r="AY40">
        <v>1</v>
      </c>
      <c r="AZ40">
        <v>0</v>
      </c>
      <c r="BA40">
        <v>39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ROW(Source!A30)</f>
        <v>30</v>
      </c>
      <c r="B41">
        <v>12479409</v>
      </c>
      <c r="C41">
        <v>12479403</v>
      </c>
      <c r="D41">
        <v>9361862</v>
      </c>
      <c r="E41">
        <v>1</v>
      </c>
      <c r="F41">
        <v>1</v>
      </c>
      <c r="G41">
        <v>1</v>
      </c>
      <c r="H41">
        <v>3</v>
      </c>
      <c r="I41" t="s">
        <v>222</v>
      </c>
      <c r="J41" t="s">
        <v>223</v>
      </c>
      <c r="K41" t="s">
        <v>224</v>
      </c>
      <c r="L41">
        <v>1339</v>
      </c>
      <c r="N41">
        <v>1007</v>
      </c>
      <c r="O41" t="s">
        <v>225</v>
      </c>
      <c r="P41" t="s">
        <v>225</v>
      </c>
      <c r="Q41">
        <v>1</v>
      </c>
      <c r="Y41">
        <v>0.037</v>
      </c>
      <c r="AA41">
        <v>8.21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0.037</v>
      </c>
      <c r="AV41">
        <v>0</v>
      </c>
      <c r="AW41">
        <v>2</v>
      </c>
      <c r="AX41">
        <v>12479409</v>
      </c>
      <c r="AY41">
        <v>1</v>
      </c>
      <c r="AZ41">
        <v>0</v>
      </c>
      <c r="BA41">
        <v>40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ROW(Source!A30)</f>
        <v>30</v>
      </c>
      <c r="B42">
        <v>12479410</v>
      </c>
      <c r="C42">
        <v>12479403</v>
      </c>
      <c r="D42">
        <v>9363326</v>
      </c>
      <c r="E42">
        <v>1</v>
      </c>
      <c r="F42">
        <v>1</v>
      </c>
      <c r="G42">
        <v>1</v>
      </c>
      <c r="H42">
        <v>3</v>
      </c>
      <c r="I42" t="s">
        <v>274</v>
      </c>
      <c r="J42" t="s">
        <v>275</v>
      </c>
      <c r="K42" t="s">
        <v>276</v>
      </c>
      <c r="L42">
        <v>1348</v>
      </c>
      <c r="N42">
        <v>1009</v>
      </c>
      <c r="O42" t="s">
        <v>134</v>
      </c>
      <c r="P42" t="s">
        <v>134</v>
      </c>
      <c r="Q42">
        <v>1000</v>
      </c>
      <c r="Y42">
        <v>0.00015</v>
      </c>
      <c r="AA42">
        <v>8975.91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0.00015</v>
      </c>
      <c r="AV42">
        <v>0</v>
      </c>
      <c r="AW42">
        <v>2</v>
      </c>
      <c r="AX42">
        <v>12479410</v>
      </c>
      <c r="AY42">
        <v>1</v>
      </c>
      <c r="AZ42">
        <v>0</v>
      </c>
      <c r="BA42">
        <v>41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ROW(Source!A30)</f>
        <v>30</v>
      </c>
      <c r="B43">
        <v>12479411</v>
      </c>
      <c r="C43">
        <v>12479403</v>
      </c>
      <c r="D43">
        <v>9363436</v>
      </c>
      <c r="E43">
        <v>1</v>
      </c>
      <c r="F43">
        <v>1</v>
      </c>
      <c r="G43">
        <v>1</v>
      </c>
      <c r="H43">
        <v>3</v>
      </c>
      <c r="I43" t="s">
        <v>226</v>
      </c>
      <c r="J43" t="s">
        <v>227</v>
      </c>
      <c r="K43" t="s">
        <v>228</v>
      </c>
      <c r="L43">
        <v>1339</v>
      </c>
      <c r="N43">
        <v>1007</v>
      </c>
      <c r="O43" t="s">
        <v>225</v>
      </c>
      <c r="P43" t="s">
        <v>225</v>
      </c>
      <c r="Q43">
        <v>1</v>
      </c>
      <c r="Y43">
        <v>0.0084</v>
      </c>
      <c r="AA43">
        <v>46.97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0.0084</v>
      </c>
      <c r="AV43">
        <v>0</v>
      </c>
      <c r="AW43">
        <v>2</v>
      </c>
      <c r="AX43">
        <v>12479411</v>
      </c>
      <c r="AY43">
        <v>1</v>
      </c>
      <c r="AZ43">
        <v>0</v>
      </c>
      <c r="BA43">
        <v>42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ROW(Source!A30)</f>
        <v>30</v>
      </c>
      <c r="B44">
        <v>12479412</v>
      </c>
      <c r="C44">
        <v>12479403</v>
      </c>
      <c r="D44">
        <v>9359267</v>
      </c>
      <c r="E44">
        <v>1</v>
      </c>
      <c r="F44">
        <v>1</v>
      </c>
      <c r="G44">
        <v>1</v>
      </c>
      <c r="H44">
        <v>3</v>
      </c>
      <c r="I44" t="s">
        <v>280</v>
      </c>
      <c r="J44" t="s">
        <v>281</v>
      </c>
      <c r="K44" t="s">
        <v>282</v>
      </c>
      <c r="L44">
        <v>1301</v>
      </c>
      <c r="N44">
        <v>1003</v>
      </c>
      <c r="O44" t="s">
        <v>48</v>
      </c>
      <c r="P44" t="s">
        <v>48</v>
      </c>
      <c r="Q44">
        <v>1</v>
      </c>
      <c r="Y44">
        <v>0.4</v>
      </c>
      <c r="AA44">
        <v>25.93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0.4</v>
      </c>
      <c r="AV44">
        <v>0</v>
      </c>
      <c r="AW44">
        <v>2</v>
      </c>
      <c r="AX44">
        <v>12479412</v>
      </c>
      <c r="AY44">
        <v>1</v>
      </c>
      <c r="AZ44">
        <v>0</v>
      </c>
      <c r="BA44">
        <v>43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ROW(Source!A30)</f>
        <v>30</v>
      </c>
      <c r="B45">
        <v>12479413</v>
      </c>
      <c r="C45">
        <v>12479403</v>
      </c>
      <c r="D45">
        <v>9360609</v>
      </c>
      <c r="E45">
        <v>1</v>
      </c>
      <c r="F45">
        <v>1</v>
      </c>
      <c r="G45">
        <v>1</v>
      </c>
      <c r="H45">
        <v>3</v>
      </c>
      <c r="I45" t="s">
        <v>263</v>
      </c>
      <c r="J45" t="s">
        <v>264</v>
      </c>
      <c r="K45" t="s">
        <v>265</v>
      </c>
      <c r="L45">
        <v>1354</v>
      </c>
      <c r="N45">
        <v>1010</v>
      </c>
      <c r="O45" t="s">
        <v>74</v>
      </c>
      <c r="P45" t="s">
        <v>74</v>
      </c>
      <c r="Q45">
        <v>1</v>
      </c>
      <c r="Y45">
        <v>1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0</v>
      </c>
      <c r="AP45">
        <v>1</v>
      </c>
      <c r="AQ45">
        <v>0</v>
      </c>
      <c r="AR45">
        <v>0</v>
      </c>
      <c r="AT45">
        <v>1</v>
      </c>
      <c r="AV45">
        <v>0</v>
      </c>
      <c r="AW45">
        <v>2</v>
      </c>
      <c r="AX45">
        <v>12479413</v>
      </c>
      <c r="AY45">
        <v>1</v>
      </c>
      <c r="AZ45">
        <v>0</v>
      </c>
      <c r="BA45">
        <v>44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ROW(Source!A31)</f>
        <v>31</v>
      </c>
      <c r="B46">
        <v>12479416</v>
      </c>
      <c r="C46">
        <v>12479415</v>
      </c>
      <c r="D46">
        <v>5797739</v>
      </c>
      <c r="E46">
        <v>1</v>
      </c>
      <c r="F46">
        <v>1</v>
      </c>
      <c r="G46">
        <v>1</v>
      </c>
      <c r="H46">
        <v>1</v>
      </c>
      <c r="I46" t="s">
        <v>283</v>
      </c>
      <c r="K46" t="s">
        <v>284</v>
      </c>
      <c r="L46">
        <v>1476</v>
      </c>
      <c r="N46">
        <v>1013</v>
      </c>
      <c r="O46" t="s">
        <v>211</v>
      </c>
      <c r="P46" t="s">
        <v>212</v>
      </c>
      <c r="Q46">
        <v>1</v>
      </c>
      <c r="Y46">
        <v>11.408</v>
      </c>
      <c r="AA46">
        <v>0</v>
      </c>
      <c r="AB46">
        <v>0</v>
      </c>
      <c r="AC46">
        <v>0</v>
      </c>
      <c r="AD46">
        <v>9.28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9.92</v>
      </c>
      <c r="AU46" t="s">
        <v>30</v>
      </c>
      <c r="AV46">
        <v>1</v>
      </c>
      <c r="AW46">
        <v>2</v>
      </c>
      <c r="AX46">
        <v>12479416</v>
      </c>
      <c r="AY46">
        <v>1</v>
      </c>
      <c r="AZ46">
        <v>0</v>
      </c>
      <c r="BA46">
        <v>45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ROW(Source!A31)</f>
        <v>31</v>
      </c>
      <c r="B47">
        <v>12479417</v>
      </c>
      <c r="C47">
        <v>12479415</v>
      </c>
      <c r="D47">
        <v>121548</v>
      </c>
      <c r="E47">
        <v>1</v>
      </c>
      <c r="F47">
        <v>1</v>
      </c>
      <c r="G47">
        <v>1</v>
      </c>
      <c r="H47">
        <v>1</v>
      </c>
      <c r="I47" t="s">
        <v>25</v>
      </c>
      <c r="K47" t="s">
        <v>213</v>
      </c>
      <c r="L47">
        <v>608254</v>
      </c>
      <c r="N47">
        <v>1013</v>
      </c>
      <c r="O47" t="s">
        <v>214</v>
      </c>
      <c r="P47" t="s">
        <v>214</v>
      </c>
      <c r="Q47">
        <v>1</v>
      </c>
      <c r="Y47">
        <v>0.6375</v>
      </c>
      <c r="AA47">
        <v>0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0.51</v>
      </c>
      <c r="AU47" t="s">
        <v>29</v>
      </c>
      <c r="AV47">
        <v>2</v>
      </c>
      <c r="AW47">
        <v>2</v>
      </c>
      <c r="AX47">
        <v>12479417</v>
      </c>
      <c r="AY47">
        <v>1</v>
      </c>
      <c r="AZ47">
        <v>0</v>
      </c>
      <c r="BA47">
        <v>46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ROW(Source!A31)</f>
        <v>31</v>
      </c>
      <c r="B48">
        <v>12479418</v>
      </c>
      <c r="C48">
        <v>12479415</v>
      </c>
      <c r="D48">
        <v>9283599</v>
      </c>
      <c r="E48">
        <v>1</v>
      </c>
      <c r="F48">
        <v>1</v>
      </c>
      <c r="G48">
        <v>1</v>
      </c>
      <c r="H48">
        <v>2</v>
      </c>
      <c r="I48" t="s">
        <v>239</v>
      </c>
      <c r="J48" t="s">
        <v>240</v>
      </c>
      <c r="K48" t="s">
        <v>241</v>
      </c>
      <c r="L48">
        <v>1368</v>
      </c>
      <c r="N48">
        <v>1011</v>
      </c>
      <c r="O48" t="s">
        <v>218</v>
      </c>
      <c r="P48" t="s">
        <v>218</v>
      </c>
      <c r="Q48">
        <v>1</v>
      </c>
      <c r="Y48">
        <v>0.0375</v>
      </c>
      <c r="AA48">
        <v>0</v>
      </c>
      <c r="AB48">
        <v>123.73</v>
      </c>
      <c r="AC48">
        <v>11.81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0.03</v>
      </c>
      <c r="AU48" t="s">
        <v>29</v>
      </c>
      <c r="AV48">
        <v>0</v>
      </c>
      <c r="AW48">
        <v>2</v>
      </c>
      <c r="AX48">
        <v>12479418</v>
      </c>
      <c r="AY48">
        <v>1</v>
      </c>
      <c r="AZ48">
        <v>0</v>
      </c>
      <c r="BA48">
        <v>47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ROW(Source!A31)</f>
        <v>31</v>
      </c>
      <c r="B49">
        <v>12479419</v>
      </c>
      <c r="C49">
        <v>12479415</v>
      </c>
      <c r="D49">
        <v>9283744</v>
      </c>
      <c r="E49">
        <v>1</v>
      </c>
      <c r="F49">
        <v>1</v>
      </c>
      <c r="G49">
        <v>1</v>
      </c>
      <c r="H49">
        <v>2</v>
      </c>
      <c r="I49" t="s">
        <v>271</v>
      </c>
      <c r="J49" t="s">
        <v>272</v>
      </c>
      <c r="K49" t="s">
        <v>273</v>
      </c>
      <c r="L49">
        <v>1368</v>
      </c>
      <c r="N49">
        <v>1011</v>
      </c>
      <c r="O49" t="s">
        <v>218</v>
      </c>
      <c r="P49" t="s">
        <v>218</v>
      </c>
      <c r="Q49">
        <v>1</v>
      </c>
      <c r="Y49">
        <v>4.6375</v>
      </c>
      <c r="AA49">
        <v>0</v>
      </c>
      <c r="AB49">
        <v>2.94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3.71</v>
      </c>
      <c r="AU49" t="s">
        <v>29</v>
      </c>
      <c r="AV49">
        <v>0</v>
      </c>
      <c r="AW49">
        <v>2</v>
      </c>
      <c r="AX49">
        <v>12479419</v>
      </c>
      <c r="AY49">
        <v>1</v>
      </c>
      <c r="AZ49">
        <v>0</v>
      </c>
      <c r="BA49">
        <v>48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ROW(Source!A31)</f>
        <v>31</v>
      </c>
      <c r="B50">
        <v>12479420</v>
      </c>
      <c r="C50">
        <v>12479415</v>
      </c>
      <c r="D50">
        <v>9286871</v>
      </c>
      <c r="E50">
        <v>1</v>
      </c>
      <c r="F50">
        <v>1</v>
      </c>
      <c r="G50">
        <v>1</v>
      </c>
      <c r="H50">
        <v>2</v>
      </c>
      <c r="I50" t="s">
        <v>242</v>
      </c>
      <c r="J50" t="s">
        <v>243</v>
      </c>
      <c r="K50" t="s">
        <v>244</v>
      </c>
      <c r="L50">
        <v>1368</v>
      </c>
      <c r="N50">
        <v>1011</v>
      </c>
      <c r="O50" t="s">
        <v>218</v>
      </c>
      <c r="P50" t="s">
        <v>218</v>
      </c>
      <c r="Q50">
        <v>1</v>
      </c>
      <c r="Y50">
        <v>0.6</v>
      </c>
      <c r="AA50">
        <v>0</v>
      </c>
      <c r="AB50">
        <v>60.77</v>
      </c>
      <c r="AC50">
        <v>11.81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0.48</v>
      </c>
      <c r="AU50" t="s">
        <v>29</v>
      </c>
      <c r="AV50">
        <v>0</v>
      </c>
      <c r="AW50">
        <v>2</v>
      </c>
      <c r="AX50">
        <v>12479420</v>
      </c>
      <c r="AY50">
        <v>1</v>
      </c>
      <c r="AZ50">
        <v>0</v>
      </c>
      <c r="BA50">
        <v>49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ROW(Source!A31)</f>
        <v>31</v>
      </c>
      <c r="B51">
        <v>12479421</v>
      </c>
      <c r="C51">
        <v>12479415</v>
      </c>
      <c r="D51">
        <v>9363326</v>
      </c>
      <c r="E51">
        <v>1</v>
      </c>
      <c r="F51">
        <v>1</v>
      </c>
      <c r="G51">
        <v>1</v>
      </c>
      <c r="H51">
        <v>3</v>
      </c>
      <c r="I51" t="s">
        <v>274</v>
      </c>
      <c r="J51" t="s">
        <v>275</v>
      </c>
      <c r="K51" t="s">
        <v>276</v>
      </c>
      <c r="L51">
        <v>1348</v>
      </c>
      <c r="N51">
        <v>1009</v>
      </c>
      <c r="O51" t="s">
        <v>134</v>
      </c>
      <c r="P51" t="s">
        <v>134</v>
      </c>
      <c r="Q51">
        <v>1000</v>
      </c>
      <c r="Y51">
        <v>0.0009</v>
      </c>
      <c r="AA51">
        <v>8975.91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0.0009</v>
      </c>
      <c r="AV51">
        <v>0</v>
      </c>
      <c r="AW51">
        <v>2</v>
      </c>
      <c r="AX51">
        <v>12479421</v>
      </c>
      <c r="AY51">
        <v>1</v>
      </c>
      <c r="AZ51">
        <v>0</v>
      </c>
      <c r="BA51">
        <v>50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ROW(Source!A31)</f>
        <v>31</v>
      </c>
      <c r="B52">
        <v>12479422</v>
      </c>
      <c r="C52">
        <v>12479415</v>
      </c>
      <c r="D52">
        <v>9342252</v>
      </c>
      <c r="E52">
        <v>1</v>
      </c>
      <c r="F52">
        <v>1</v>
      </c>
      <c r="G52">
        <v>1</v>
      </c>
      <c r="H52">
        <v>3</v>
      </c>
      <c r="I52" t="s">
        <v>285</v>
      </c>
      <c r="J52" t="s">
        <v>286</v>
      </c>
      <c r="K52" t="s">
        <v>287</v>
      </c>
      <c r="L52">
        <v>1354</v>
      </c>
      <c r="N52">
        <v>1010</v>
      </c>
      <c r="O52" t="s">
        <v>74</v>
      </c>
      <c r="P52" t="s">
        <v>74</v>
      </c>
      <c r="Q52">
        <v>1</v>
      </c>
      <c r="Y52">
        <v>10</v>
      </c>
      <c r="AA52">
        <v>308.26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10</v>
      </c>
      <c r="AV52">
        <v>0</v>
      </c>
      <c r="AW52">
        <v>2</v>
      </c>
      <c r="AX52">
        <v>12479422</v>
      </c>
      <c r="AY52">
        <v>1</v>
      </c>
      <c r="AZ52">
        <v>0</v>
      </c>
      <c r="BA52">
        <v>51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ROW(Source!A32)</f>
        <v>32</v>
      </c>
      <c r="B53">
        <v>12479424</v>
      </c>
      <c r="C53">
        <v>12479423</v>
      </c>
      <c r="D53">
        <v>5797721</v>
      </c>
      <c r="E53">
        <v>1</v>
      </c>
      <c r="F53">
        <v>1</v>
      </c>
      <c r="G53">
        <v>1</v>
      </c>
      <c r="H53">
        <v>1</v>
      </c>
      <c r="I53" t="s">
        <v>288</v>
      </c>
      <c r="K53" t="s">
        <v>289</v>
      </c>
      <c r="L53">
        <v>1476</v>
      </c>
      <c r="N53">
        <v>1013</v>
      </c>
      <c r="O53" t="s">
        <v>211</v>
      </c>
      <c r="P53" t="s">
        <v>212</v>
      </c>
      <c r="Q53">
        <v>1</v>
      </c>
      <c r="Y53">
        <v>1.6905</v>
      </c>
      <c r="AA53">
        <v>0</v>
      </c>
      <c r="AB53">
        <v>0</v>
      </c>
      <c r="AC53">
        <v>0</v>
      </c>
      <c r="AD53">
        <v>9.07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1.47</v>
      </c>
      <c r="AU53" t="s">
        <v>30</v>
      </c>
      <c r="AV53">
        <v>1</v>
      </c>
      <c r="AW53">
        <v>2</v>
      </c>
      <c r="AX53">
        <v>12479424</v>
      </c>
      <c r="AY53">
        <v>1</v>
      </c>
      <c r="AZ53">
        <v>0</v>
      </c>
      <c r="BA53">
        <v>52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ROW(Source!A32)</f>
        <v>32</v>
      </c>
      <c r="B54">
        <v>12479425</v>
      </c>
      <c r="C54">
        <v>12479423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25</v>
      </c>
      <c r="K54" t="s">
        <v>213</v>
      </c>
      <c r="L54">
        <v>608254</v>
      </c>
      <c r="N54">
        <v>1013</v>
      </c>
      <c r="O54" t="s">
        <v>214</v>
      </c>
      <c r="P54" t="s">
        <v>214</v>
      </c>
      <c r="Q54">
        <v>1</v>
      </c>
      <c r="Y54">
        <v>0.025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0.02</v>
      </c>
      <c r="AU54" t="s">
        <v>29</v>
      </c>
      <c r="AV54">
        <v>2</v>
      </c>
      <c r="AW54">
        <v>2</v>
      </c>
      <c r="AX54">
        <v>12479425</v>
      </c>
      <c r="AY54">
        <v>1</v>
      </c>
      <c r="AZ54">
        <v>0</v>
      </c>
      <c r="BA54">
        <v>53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ROW(Source!A32)</f>
        <v>32</v>
      </c>
      <c r="B55">
        <v>12479426</v>
      </c>
      <c r="C55">
        <v>12479423</v>
      </c>
      <c r="D55">
        <v>9283744</v>
      </c>
      <c r="E55">
        <v>1</v>
      </c>
      <c r="F55">
        <v>1</v>
      </c>
      <c r="G55">
        <v>1</v>
      </c>
      <c r="H55">
        <v>2</v>
      </c>
      <c r="I55" t="s">
        <v>271</v>
      </c>
      <c r="J55" t="s">
        <v>272</v>
      </c>
      <c r="K55" t="s">
        <v>273</v>
      </c>
      <c r="L55">
        <v>1368</v>
      </c>
      <c r="N55">
        <v>1011</v>
      </c>
      <c r="O55" t="s">
        <v>218</v>
      </c>
      <c r="P55" t="s">
        <v>218</v>
      </c>
      <c r="Q55">
        <v>1</v>
      </c>
      <c r="Y55">
        <v>0.4375</v>
      </c>
      <c r="AA55">
        <v>0</v>
      </c>
      <c r="AB55">
        <v>2.94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0.35</v>
      </c>
      <c r="AU55" t="s">
        <v>29</v>
      </c>
      <c r="AV55">
        <v>0</v>
      </c>
      <c r="AW55">
        <v>2</v>
      </c>
      <c r="AX55">
        <v>12479426</v>
      </c>
      <c r="AY55">
        <v>1</v>
      </c>
      <c r="AZ55">
        <v>0</v>
      </c>
      <c r="BA55">
        <v>54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ROW(Source!A32)</f>
        <v>32</v>
      </c>
      <c r="B56">
        <v>12479427</v>
      </c>
      <c r="C56">
        <v>12479423</v>
      </c>
      <c r="D56">
        <v>9286871</v>
      </c>
      <c r="E56">
        <v>1</v>
      </c>
      <c r="F56">
        <v>1</v>
      </c>
      <c r="G56">
        <v>1</v>
      </c>
      <c r="H56">
        <v>2</v>
      </c>
      <c r="I56" t="s">
        <v>242</v>
      </c>
      <c r="J56" t="s">
        <v>243</v>
      </c>
      <c r="K56" t="s">
        <v>244</v>
      </c>
      <c r="L56">
        <v>1368</v>
      </c>
      <c r="N56">
        <v>1011</v>
      </c>
      <c r="O56" t="s">
        <v>218</v>
      </c>
      <c r="P56" t="s">
        <v>218</v>
      </c>
      <c r="Q56">
        <v>1</v>
      </c>
      <c r="Y56">
        <v>0.025</v>
      </c>
      <c r="AA56">
        <v>0</v>
      </c>
      <c r="AB56">
        <v>60.77</v>
      </c>
      <c r="AC56">
        <v>11.81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0.02</v>
      </c>
      <c r="AU56" t="s">
        <v>29</v>
      </c>
      <c r="AV56">
        <v>0</v>
      </c>
      <c r="AW56">
        <v>2</v>
      </c>
      <c r="AX56">
        <v>12479427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ROW(Source!A32)</f>
        <v>32</v>
      </c>
      <c r="B57">
        <v>12479428</v>
      </c>
      <c r="C57">
        <v>12479423</v>
      </c>
      <c r="D57">
        <v>9363326</v>
      </c>
      <c r="E57">
        <v>1</v>
      </c>
      <c r="F57">
        <v>1</v>
      </c>
      <c r="G57">
        <v>1</v>
      </c>
      <c r="H57">
        <v>3</v>
      </c>
      <c r="I57" t="s">
        <v>274</v>
      </c>
      <c r="J57" t="s">
        <v>275</v>
      </c>
      <c r="K57" t="s">
        <v>276</v>
      </c>
      <c r="L57">
        <v>1348</v>
      </c>
      <c r="N57">
        <v>1009</v>
      </c>
      <c r="O57" t="s">
        <v>134</v>
      </c>
      <c r="P57" t="s">
        <v>134</v>
      </c>
      <c r="Q57">
        <v>1000</v>
      </c>
      <c r="Y57">
        <v>0.00014</v>
      </c>
      <c r="AA57">
        <v>8975.91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0.00014</v>
      </c>
      <c r="AV57">
        <v>0</v>
      </c>
      <c r="AW57">
        <v>2</v>
      </c>
      <c r="AX57">
        <v>12479428</v>
      </c>
      <c r="AY57">
        <v>1</v>
      </c>
      <c r="AZ57">
        <v>0</v>
      </c>
      <c r="BA57">
        <v>56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ROW(Source!A32)</f>
        <v>32</v>
      </c>
      <c r="B58">
        <v>12479429</v>
      </c>
      <c r="C58">
        <v>12479423</v>
      </c>
      <c r="D58">
        <v>9340909</v>
      </c>
      <c r="E58">
        <v>1</v>
      </c>
      <c r="F58">
        <v>1</v>
      </c>
      <c r="G58">
        <v>1</v>
      </c>
      <c r="H58">
        <v>3</v>
      </c>
      <c r="I58" t="s">
        <v>290</v>
      </c>
      <c r="J58" t="s">
        <v>291</v>
      </c>
      <c r="K58" t="s">
        <v>292</v>
      </c>
      <c r="L58">
        <v>1348</v>
      </c>
      <c r="N58">
        <v>1009</v>
      </c>
      <c r="O58" t="s">
        <v>134</v>
      </c>
      <c r="P58" t="s">
        <v>134</v>
      </c>
      <c r="Q58">
        <v>1000</v>
      </c>
      <c r="Y58">
        <v>0.0011</v>
      </c>
      <c r="AA58">
        <v>29526.35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0.0011</v>
      </c>
      <c r="AV58">
        <v>0</v>
      </c>
      <c r="AW58">
        <v>2</v>
      </c>
      <c r="AX58">
        <v>12479429</v>
      </c>
      <c r="AY58">
        <v>1</v>
      </c>
      <c r="AZ58">
        <v>0</v>
      </c>
      <c r="BA58">
        <v>57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ROW(Source!A32)</f>
        <v>32</v>
      </c>
      <c r="B59">
        <v>12479430</v>
      </c>
      <c r="C59">
        <v>12479423</v>
      </c>
      <c r="D59">
        <v>9343111</v>
      </c>
      <c r="E59">
        <v>1</v>
      </c>
      <c r="F59">
        <v>1</v>
      </c>
      <c r="G59">
        <v>1</v>
      </c>
      <c r="H59">
        <v>3</v>
      </c>
      <c r="I59" t="s">
        <v>293</v>
      </c>
      <c r="J59" t="s">
        <v>294</v>
      </c>
      <c r="K59" t="s">
        <v>295</v>
      </c>
      <c r="L59">
        <v>1354</v>
      </c>
      <c r="N59">
        <v>1010</v>
      </c>
      <c r="O59" t="s">
        <v>74</v>
      </c>
      <c r="P59" t="s">
        <v>74</v>
      </c>
      <c r="Q59">
        <v>1</v>
      </c>
      <c r="Y59">
        <v>1</v>
      </c>
      <c r="AA59">
        <v>0</v>
      </c>
      <c r="AB59">
        <v>0</v>
      </c>
      <c r="AC59">
        <v>0</v>
      </c>
      <c r="AD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T59">
        <v>1</v>
      </c>
      <c r="AV59">
        <v>0</v>
      </c>
      <c r="AW59">
        <v>2</v>
      </c>
      <c r="AX59">
        <v>12479430</v>
      </c>
      <c r="AY59">
        <v>1</v>
      </c>
      <c r="AZ59">
        <v>0</v>
      </c>
      <c r="BA59">
        <v>58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ROW(Source!A32)</f>
        <v>32</v>
      </c>
      <c r="B60">
        <v>12479431</v>
      </c>
      <c r="C60">
        <v>12479423</v>
      </c>
      <c r="D60">
        <v>9347293</v>
      </c>
      <c r="E60">
        <v>1</v>
      </c>
      <c r="F60">
        <v>1</v>
      </c>
      <c r="G60">
        <v>1</v>
      </c>
      <c r="H60">
        <v>3</v>
      </c>
      <c r="I60" t="s">
        <v>296</v>
      </c>
      <c r="J60" t="s">
        <v>297</v>
      </c>
      <c r="K60" t="s">
        <v>298</v>
      </c>
      <c r="L60">
        <v>1354</v>
      </c>
      <c r="N60">
        <v>1010</v>
      </c>
      <c r="O60" t="s">
        <v>74</v>
      </c>
      <c r="P60" t="s">
        <v>74</v>
      </c>
      <c r="Q60">
        <v>1</v>
      </c>
      <c r="Y60">
        <v>2</v>
      </c>
      <c r="AA60">
        <v>0</v>
      </c>
      <c r="AB60">
        <v>0</v>
      </c>
      <c r="AC60">
        <v>0</v>
      </c>
      <c r="AD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T60">
        <v>2</v>
      </c>
      <c r="AV60">
        <v>0</v>
      </c>
      <c r="AW60">
        <v>2</v>
      </c>
      <c r="AX60">
        <v>12479431</v>
      </c>
      <c r="AY60">
        <v>1</v>
      </c>
      <c r="AZ60">
        <v>0</v>
      </c>
      <c r="BA60">
        <v>59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ROW(Source!A32)</f>
        <v>32</v>
      </c>
      <c r="B61">
        <v>12479432</v>
      </c>
      <c r="C61">
        <v>12479423</v>
      </c>
      <c r="D61">
        <v>9321696</v>
      </c>
      <c r="E61">
        <v>1</v>
      </c>
      <c r="F61">
        <v>1</v>
      </c>
      <c r="G61">
        <v>1</v>
      </c>
      <c r="H61">
        <v>3</v>
      </c>
      <c r="I61" t="s">
        <v>299</v>
      </c>
      <c r="J61" t="s">
        <v>300</v>
      </c>
      <c r="K61" t="s">
        <v>301</v>
      </c>
      <c r="L61">
        <v>1356</v>
      </c>
      <c r="N61">
        <v>1010</v>
      </c>
      <c r="O61" t="s">
        <v>302</v>
      </c>
      <c r="P61" t="s">
        <v>302</v>
      </c>
      <c r="Q61">
        <v>1000</v>
      </c>
      <c r="Y61">
        <v>0.002</v>
      </c>
      <c r="AA61">
        <v>3422.98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0.002</v>
      </c>
      <c r="AV61">
        <v>0</v>
      </c>
      <c r="AW61">
        <v>2</v>
      </c>
      <c r="AX61">
        <v>12479432</v>
      </c>
      <c r="AY61">
        <v>1</v>
      </c>
      <c r="AZ61">
        <v>0</v>
      </c>
      <c r="BA61">
        <v>60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ROW(Source!A32)</f>
        <v>32</v>
      </c>
      <c r="B62">
        <v>12479503</v>
      </c>
      <c r="C62">
        <v>12479423</v>
      </c>
      <c r="D62">
        <v>0</v>
      </c>
      <c r="E62">
        <v>0</v>
      </c>
      <c r="F62">
        <v>1</v>
      </c>
      <c r="G62">
        <v>1</v>
      </c>
      <c r="H62">
        <v>3</v>
      </c>
      <c r="I62" t="s">
        <v>51</v>
      </c>
      <c r="K62" t="s">
        <v>78</v>
      </c>
      <c r="L62">
        <v>1354</v>
      </c>
      <c r="N62">
        <v>1010</v>
      </c>
      <c r="O62" t="s">
        <v>74</v>
      </c>
      <c r="P62" t="s">
        <v>74</v>
      </c>
      <c r="Q62">
        <v>1</v>
      </c>
      <c r="Y62">
        <v>1</v>
      </c>
      <c r="AA62">
        <v>90.01</v>
      </c>
      <c r="AB62">
        <v>0</v>
      </c>
      <c r="AC62">
        <v>0</v>
      </c>
      <c r="AD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T62">
        <v>1</v>
      </c>
      <c r="AV62">
        <v>0</v>
      </c>
      <c r="AW62">
        <v>1</v>
      </c>
      <c r="AX62">
        <v>-1</v>
      </c>
      <c r="AY62">
        <v>0</v>
      </c>
      <c r="AZ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ROW(Source!A34)</f>
        <v>34</v>
      </c>
      <c r="B63">
        <v>12479436</v>
      </c>
      <c r="C63">
        <v>12479435</v>
      </c>
      <c r="D63">
        <v>5797721</v>
      </c>
      <c r="E63">
        <v>1</v>
      </c>
      <c r="F63">
        <v>1</v>
      </c>
      <c r="G63">
        <v>1</v>
      </c>
      <c r="H63">
        <v>1</v>
      </c>
      <c r="I63" t="s">
        <v>288</v>
      </c>
      <c r="K63" t="s">
        <v>289</v>
      </c>
      <c r="L63">
        <v>1476</v>
      </c>
      <c r="N63">
        <v>1013</v>
      </c>
      <c r="O63" t="s">
        <v>211</v>
      </c>
      <c r="P63" t="s">
        <v>212</v>
      </c>
      <c r="Q63">
        <v>1</v>
      </c>
      <c r="Y63">
        <v>1.6905</v>
      </c>
      <c r="AA63">
        <v>0</v>
      </c>
      <c r="AB63">
        <v>0</v>
      </c>
      <c r="AC63">
        <v>0</v>
      </c>
      <c r="AD63">
        <v>9.07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1.47</v>
      </c>
      <c r="AU63" t="s">
        <v>30</v>
      </c>
      <c r="AV63">
        <v>1</v>
      </c>
      <c r="AW63">
        <v>2</v>
      </c>
      <c r="AX63">
        <v>12479436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ROW(Source!A34)</f>
        <v>34</v>
      </c>
      <c r="B64">
        <v>12479437</v>
      </c>
      <c r="C64">
        <v>12479435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25</v>
      </c>
      <c r="K64" t="s">
        <v>213</v>
      </c>
      <c r="L64">
        <v>608254</v>
      </c>
      <c r="N64">
        <v>1013</v>
      </c>
      <c r="O64" t="s">
        <v>214</v>
      </c>
      <c r="P64" t="s">
        <v>214</v>
      </c>
      <c r="Q64">
        <v>1</v>
      </c>
      <c r="Y64">
        <v>0.0125</v>
      </c>
      <c r="AA64">
        <v>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0.01</v>
      </c>
      <c r="AU64" t="s">
        <v>29</v>
      </c>
      <c r="AV64">
        <v>2</v>
      </c>
      <c r="AW64">
        <v>2</v>
      </c>
      <c r="AX64">
        <v>12479437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ROW(Source!A34)</f>
        <v>34</v>
      </c>
      <c r="B65">
        <v>12479438</v>
      </c>
      <c r="C65">
        <v>12479435</v>
      </c>
      <c r="D65">
        <v>9283744</v>
      </c>
      <c r="E65">
        <v>1</v>
      </c>
      <c r="F65">
        <v>1</v>
      </c>
      <c r="G65">
        <v>1</v>
      </c>
      <c r="H65">
        <v>2</v>
      </c>
      <c r="I65" t="s">
        <v>271</v>
      </c>
      <c r="J65" t="s">
        <v>272</v>
      </c>
      <c r="K65" t="s">
        <v>273</v>
      </c>
      <c r="L65">
        <v>1368</v>
      </c>
      <c r="N65">
        <v>1011</v>
      </c>
      <c r="O65" t="s">
        <v>218</v>
      </c>
      <c r="P65" t="s">
        <v>218</v>
      </c>
      <c r="Q65">
        <v>1</v>
      </c>
      <c r="Y65">
        <v>0.4375</v>
      </c>
      <c r="AA65">
        <v>0</v>
      </c>
      <c r="AB65">
        <v>2.94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0.35</v>
      </c>
      <c r="AU65" t="s">
        <v>29</v>
      </c>
      <c r="AV65">
        <v>0</v>
      </c>
      <c r="AW65">
        <v>2</v>
      </c>
      <c r="AX65">
        <v>12479438</v>
      </c>
      <c r="AY65">
        <v>1</v>
      </c>
      <c r="AZ65">
        <v>0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ROW(Source!A34)</f>
        <v>34</v>
      </c>
      <c r="B66">
        <v>12479439</v>
      </c>
      <c r="C66">
        <v>12479435</v>
      </c>
      <c r="D66">
        <v>9286871</v>
      </c>
      <c r="E66">
        <v>1</v>
      </c>
      <c r="F66">
        <v>1</v>
      </c>
      <c r="G66">
        <v>1</v>
      </c>
      <c r="H66">
        <v>2</v>
      </c>
      <c r="I66" t="s">
        <v>242</v>
      </c>
      <c r="J66" t="s">
        <v>243</v>
      </c>
      <c r="K66" t="s">
        <v>244</v>
      </c>
      <c r="L66">
        <v>1368</v>
      </c>
      <c r="N66">
        <v>1011</v>
      </c>
      <c r="O66" t="s">
        <v>218</v>
      </c>
      <c r="P66" t="s">
        <v>218</v>
      </c>
      <c r="Q66">
        <v>1</v>
      </c>
      <c r="Y66">
        <v>0.0125</v>
      </c>
      <c r="AA66">
        <v>0</v>
      </c>
      <c r="AB66">
        <v>60.77</v>
      </c>
      <c r="AC66">
        <v>11.81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0.01</v>
      </c>
      <c r="AU66" t="s">
        <v>29</v>
      </c>
      <c r="AV66">
        <v>0</v>
      </c>
      <c r="AW66">
        <v>2</v>
      </c>
      <c r="AX66">
        <v>12479439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ROW(Source!A34)</f>
        <v>34</v>
      </c>
      <c r="B67">
        <v>12479440</v>
      </c>
      <c r="C67">
        <v>12479435</v>
      </c>
      <c r="D67">
        <v>9363326</v>
      </c>
      <c r="E67">
        <v>1</v>
      </c>
      <c r="F67">
        <v>1</v>
      </c>
      <c r="G67">
        <v>1</v>
      </c>
      <c r="H67">
        <v>3</v>
      </c>
      <c r="I67" t="s">
        <v>274</v>
      </c>
      <c r="J67" t="s">
        <v>275</v>
      </c>
      <c r="K67" t="s">
        <v>276</v>
      </c>
      <c r="L67">
        <v>1348</v>
      </c>
      <c r="N67">
        <v>1009</v>
      </c>
      <c r="O67" t="s">
        <v>134</v>
      </c>
      <c r="P67" t="s">
        <v>134</v>
      </c>
      <c r="Q67">
        <v>1000</v>
      </c>
      <c r="Y67">
        <v>0.00014</v>
      </c>
      <c r="AA67">
        <v>8975.91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0.00014</v>
      </c>
      <c r="AV67">
        <v>0</v>
      </c>
      <c r="AW67">
        <v>2</v>
      </c>
      <c r="AX67">
        <v>12479440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ROW(Source!A34)</f>
        <v>34</v>
      </c>
      <c r="B68">
        <v>12479441</v>
      </c>
      <c r="C68">
        <v>12479435</v>
      </c>
      <c r="D68">
        <v>9340908</v>
      </c>
      <c r="E68">
        <v>1</v>
      </c>
      <c r="F68">
        <v>1</v>
      </c>
      <c r="G68">
        <v>1</v>
      </c>
      <c r="H68">
        <v>3</v>
      </c>
      <c r="I68" t="s">
        <v>303</v>
      </c>
      <c r="J68" t="s">
        <v>304</v>
      </c>
      <c r="K68" t="s">
        <v>305</v>
      </c>
      <c r="L68">
        <v>1348</v>
      </c>
      <c r="N68">
        <v>1009</v>
      </c>
      <c r="O68" t="s">
        <v>134</v>
      </c>
      <c r="P68" t="s">
        <v>134</v>
      </c>
      <c r="Q68">
        <v>1000</v>
      </c>
      <c r="Y68">
        <v>0.0011</v>
      </c>
      <c r="AA68">
        <v>33305.73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0.0011</v>
      </c>
      <c r="AV68">
        <v>0</v>
      </c>
      <c r="AW68">
        <v>2</v>
      </c>
      <c r="AX68">
        <v>12479441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ROW(Source!A34)</f>
        <v>34</v>
      </c>
      <c r="B69">
        <v>12479442</v>
      </c>
      <c r="C69">
        <v>12479435</v>
      </c>
      <c r="D69">
        <v>9343111</v>
      </c>
      <c r="E69">
        <v>1</v>
      </c>
      <c r="F69">
        <v>1</v>
      </c>
      <c r="G69">
        <v>1</v>
      </c>
      <c r="H69">
        <v>3</v>
      </c>
      <c r="I69" t="s">
        <v>293</v>
      </c>
      <c r="J69" t="s">
        <v>294</v>
      </c>
      <c r="K69" t="s">
        <v>295</v>
      </c>
      <c r="L69">
        <v>1354</v>
      </c>
      <c r="N69">
        <v>1010</v>
      </c>
      <c r="O69" t="s">
        <v>74</v>
      </c>
      <c r="P69" t="s">
        <v>74</v>
      </c>
      <c r="Q69">
        <v>1</v>
      </c>
      <c r="Y69">
        <v>1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0</v>
      </c>
      <c r="AP69">
        <v>1</v>
      </c>
      <c r="AQ69">
        <v>0</v>
      </c>
      <c r="AR69">
        <v>0</v>
      </c>
      <c r="AT69">
        <v>1</v>
      </c>
      <c r="AV69">
        <v>0</v>
      </c>
      <c r="AW69">
        <v>2</v>
      </c>
      <c r="AX69">
        <v>12479442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ROW(Source!A34)</f>
        <v>34</v>
      </c>
      <c r="B70">
        <v>12479443</v>
      </c>
      <c r="C70">
        <v>12479435</v>
      </c>
      <c r="D70">
        <v>9347293</v>
      </c>
      <c r="E70">
        <v>1</v>
      </c>
      <c r="F70">
        <v>1</v>
      </c>
      <c r="G70">
        <v>1</v>
      </c>
      <c r="H70">
        <v>3</v>
      </c>
      <c r="I70" t="s">
        <v>296</v>
      </c>
      <c r="J70" t="s">
        <v>297</v>
      </c>
      <c r="K70" t="s">
        <v>298</v>
      </c>
      <c r="L70">
        <v>1354</v>
      </c>
      <c r="N70">
        <v>1010</v>
      </c>
      <c r="O70" t="s">
        <v>74</v>
      </c>
      <c r="P70" t="s">
        <v>74</v>
      </c>
      <c r="Q70">
        <v>1</v>
      </c>
      <c r="Y70">
        <v>2</v>
      </c>
      <c r="AA70">
        <v>0</v>
      </c>
      <c r="AB70">
        <v>0</v>
      </c>
      <c r="AC70">
        <v>0</v>
      </c>
      <c r="AD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T70">
        <v>2</v>
      </c>
      <c r="AV70">
        <v>0</v>
      </c>
      <c r="AW70">
        <v>2</v>
      </c>
      <c r="AX70">
        <v>12479443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ROW(Source!A34)</f>
        <v>34</v>
      </c>
      <c r="B71">
        <v>12479444</v>
      </c>
      <c r="C71">
        <v>12479435</v>
      </c>
      <c r="D71">
        <v>9321696</v>
      </c>
      <c r="E71">
        <v>1</v>
      </c>
      <c r="F71">
        <v>1</v>
      </c>
      <c r="G71">
        <v>1</v>
      </c>
      <c r="H71">
        <v>3</v>
      </c>
      <c r="I71" t="s">
        <v>299</v>
      </c>
      <c r="J71" t="s">
        <v>300</v>
      </c>
      <c r="K71" t="s">
        <v>301</v>
      </c>
      <c r="L71">
        <v>1356</v>
      </c>
      <c r="N71">
        <v>1010</v>
      </c>
      <c r="O71" t="s">
        <v>302</v>
      </c>
      <c r="P71" t="s">
        <v>302</v>
      </c>
      <c r="Q71">
        <v>1000</v>
      </c>
      <c r="Y71">
        <v>0.002</v>
      </c>
      <c r="AA71">
        <v>3422.98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0.002</v>
      </c>
      <c r="AV71">
        <v>0</v>
      </c>
      <c r="AW71">
        <v>2</v>
      </c>
      <c r="AX71">
        <v>12479444</v>
      </c>
      <c r="AY71">
        <v>1</v>
      </c>
      <c r="AZ71">
        <v>0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ROW(Source!A34)</f>
        <v>34</v>
      </c>
      <c r="B72">
        <v>12479507</v>
      </c>
      <c r="C72">
        <v>12479435</v>
      </c>
      <c r="D72">
        <v>0</v>
      </c>
      <c r="E72">
        <v>0</v>
      </c>
      <c r="F72">
        <v>1</v>
      </c>
      <c r="G72">
        <v>1</v>
      </c>
      <c r="H72">
        <v>3</v>
      </c>
      <c r="I72" t="s">
        <v>51</v>
      </c>
      <c r="K72" t="s">
        <v>84</v>
      </c>
      <c r="L72">
        <v>1354</v>
      </c>
      <c r="N72">
        <v>1010</v>
      </c>
      <c r="O72" t="s">
        <v>74</v>
      </c>
      <c r="P72" t="s">
        <v>74</v>
      </c>
      <c r="Q72">
        <v>1</v>
      </c>
      <c r="Y72">
        <v>1</v>
      </c>
      <c r="AA72">
        <v>13.76</v>
      </c>
      <c r="AB72">
        <v>0</v>
      </c>
      <c r="AC72">
        <v>0</v>
      </c>
      <c r="AD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T72">
        <v>1</v>
      </c>
      <c r="AV72">
        <v>0</v>
      </c>
      <c r="AW72">
        <v>1</v>
      </c>
      <c r="AX72">
        <v>-1</v>
      </c>
      <c r="AY72">
        <v>0</v>
      </c>
      <c r="AZ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ROW(Source!A34)</f>
        <v>34</v>
      </c>
      <c r="B73">
        <v>12479510</v>
      </c>
      <c r="C73">
        <v>12479435</v>
      </c>
      <c r="D73">
        <v>0</v>
      </c>
      <c r="E73">
        <v>0</v>
      </c>
      <c r="F73">
        <v>1</v>
      </c>
      <c r="G73">
        <v>1</v>
      </c>
      <c r="H73">
        <v>3</v>
      </c>
      <c r="I73" t="s">
        <v>51</v>
      </c>
      <c r="K73" t="s">
        <v>86</v>
      </c>
      <c r="L73">
        <v>1354</v>
      </c>
      <c r="N73">
        <v>1010</v>
      </c>
      <c r="O73" t="s">
        <v>74</v>
      </c>
      <c r="P73" t="s">
        <v>74</v>
      </c>
      <c r="Q73">
        <v>1</v>
      </c>
      <c r="Y73">
        <v>1</v>
      </c>
      <c r="AA73">
        <v>0.85</v>
      </c>
      <c r="AB73">
        <v>0</v>
      </c>
      <c r="AC73">
        <v>0</v>
      </c>
      <c r="AD73">
        <v>0</v>
      </c>
      <c r="AN73">
        <v>0</v>
      </c>
      <c r="AO73">
        <v>0</v>
      </c>
      <c r="AP73">
        <v>1</v>
      </c>
      <c r="AQ73">
        <v>0</v>
      </c>
      <c r="AR73">
        <v>0</v>
      </c>
      <c r="AT73">
        <v>1</v>
      </c>
      <c r="AV73">
        <v>0</v>
      </c>
      <c r="AW73">
        <v>1</v>
      </c>
      <c r="AX73">
        <v>-1</v>
      </c>
      <c r="AY73">
        <v>0</v>
      </c>
      <c r="AZ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ROW(Source!A37)</f>
        <v>37</v>
      </c>
      <c r="B74">
        <v>12479448</v>
      </c>
      <c r="C74">
        <v>12479447</v>
      </c>
      <c r="D74">
        <v>5797762</v>
      </c>
      <c r="E74">
        <v>1</v>
      </c>
      <c r="F74">
        <v>1</v>
      </c>
      <c r="G74">
        <v>1</v>
      </c>
      <c r="H74">
        <v>1</v>
      </c>
      <c r="I74" t="s">
        <v>306</v>
      </c>
      <c r="K74" t="s">
        <v>307</v>
      </c>
      <c r="L74">
        <v>1476</v>
      </c>
      <c r="N74">
        <v>1013</v>
      </c>
      <c r="O74" t="s">
        <v>211</v>
      </c>
      <c r="P74" t="s">
        <v>212</v>
      </c>
      <c r="Q74">
        <v>1</v>
      </c>
      <c r="Y74">
        <v>5.761499999999999</v>
      </c>
      <c r="AA74">
        <v>0</v>
      </c>
      <c r="AB74">
        <v>0</v>
      </c>
      <c r="AC74">
        <v>0</v>
      </c>
      <c r="AD74">
        <v>11.62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5.01</v>
      </c>
      <c r="AU74" t="s">
        <v>30</v>
      </c>
      <c r="AV74">
        <v>1</v>
      </c>
      <c r="AW74">
        <v>2</v>
      </c>
      <c r="AX74">
        <v>12479448</v>
      </c>
      <c r="AY74">
        <v>1</v>
      </c>
      <c r="AZ74">
        <v>0</v>
      </c>
      <c r="BA74">
        <v>70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ROW(Source!A37)</f>
        <v>37</v>
      </c>
      <c r="B75">
        <v>12479449</v>
      </c>
      <c r="C75">
        <v>12479447</v>
      </c>
      <c r="D75">
        <v>9283797</v>
      </c>
      <c r="E75">
        <v>1</v>
      </c>
      <c r="F75">
        <v>1</v>
      </c>
      <c r="G75">
        <v>1</v>
      </c>
      <c r="H75">
        <v>2</v>
      </c>
      <c r="I75" t="s">
        <v>308</v>
      </c>
      <c r="J75" t="s">
        <v>309</v>
      </c>
      <c r="K75" t="s">
        <v>310</v>
      </c>
      <c r="L75">
        <v>1480</v>
      </c>
      <c r="N75">
        <v>1013</v>
      </c>
      <c r="O75" t="s">
        <v>237</v>
      </c>
      <c r="P75" t="s">
        <v>238</v>
      </c>
      <c r="Q75">
        <v>1</v>
      </c>
      <c r="Y75">
        <v>1.875</v>
      </c>
      <c r="AA75">
        <v>0</v>
      </c>
      <c r="AB75">
        <v>4.11</v>
      </c>
      <c r="AC75">
        <v>0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1.5</v>
      </c>
      <c r="AU75" t="s">
        <v>29</v>
      </c>
      <c r="AV75">
        <v>0</v>
      </c>
      <c r="AW75">
        <v>2</v>
      </c>
      <c r="AX75">
        <v>12479449</v>
      </c>
      <c r="AY75">
        <v>1</v>
      </c>
      <c r="AZ75">
        <v>0</v>
      </c>
      <c r="BA75">
        <v>71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ROW(Source!A37)</f>
        <v>37</v>
      </c>
      <c r="B76">
        <v>12479450</v>
      </c>
      <c r="C76">
        <v>12479447</v>
      </c>
      <c r="D76">
        <v>9361932</v>
      </c>
      <c r="E76">
        <v>1</v>
      </c>
      <c r="F76">
        <v>1</v>
      </c>
      <c r="G76">
        <v>1</v>
      </c>
      <c r="H76">
        <v>3</v>
      </c>
      <c r="I76" t="s">
        <v>248</v>
      </c>
      <c r="J76" t="s">
        <v>249</v>
      </c>
      <c r="K76" t="s">
        <v>250</v>
      </c>
      <c r="L76">
        <v>1348</v>
      </c>
      <c r="N76">
        <v>1009</v>
      </c>
      <c r="O76" t="s">
        <v>134</v>
      </c>
      <c r="P76" t="s">
        <v>134</v>
      </c>
      <c r="Q76">
        <v>1000</v>
      </c>
      <c r="Y76">
        <v>5E-05</v>
      </c>
      <c r="AA76">
        <v>13884.14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5E-05</v>
      </c>
      <c r="AV76">
        <v>0</v>
      </c>
      <c r="AW76">
        <v>2</v>
      </c>
      <c r="AX76">
        <v>12479450</v>
      </c>
      <c r="AY76">
        <v>1</v>
      </c>
      <c r="AZ76">
        <v>0</v>
      </c>
      <c r="BA76">
        <v>72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ROW(Source!A37)</f>
        <v>37</v>
      </c>
      <c r="B77">
        <v>12479451</v>
      </c>
      <c r="C77">
        <v>12479447</v>
      </c>
      <c r="D77">
        <v>9362251</v>
      </c>
      <c r="E77">
        <v>1</v>
      </c>
      <c r="F77">
        <v>1</v>
      </c>
      <c r="G77">
        <v>1</v>
      </c>
      <c r="H77">
        <v>3</v>
      </c>
      <c r="I77" t="s">
        <v>251</v>
      </c>
      <c r="J77" t="s">
        <v>252</v>
      </c>
      <c r="K77" t="s">
        <v>253</v>
      </c>
      <c r="L77">
        <v>1348</v>
      </c>
      <c r="N77">
        <v>1009</v>
      </c>
      <c r="O77" t="s">
        <v>134</v>
      </c>
      <c r="P77" t="s">
        <v>134</v>
      </c>
      <c r="Q77">
        <v>1000</v>
      </c>
      <c r="Y77">
        <v>2E-05</v>
      </c>
      <c r="AA77">
        <v>22015.32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2E-05</v>
      </c>
      <c r="AV77">
        <v>0</v>
      </c>
      <c r="AW77">
        <v>2</v>
      </c>
      <c r="AX77">
        <v>12479451</v>
      </c>
      <c r="AY77">
        <v>1</v>
      </c>
      <c r="AZ77">
        <v>0</v>
      </c>
      <c r="BA77">
        <v>73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ROW(Source!A37)</f>
        <v>37</v>
      </c>
      <c r="B78">
        <v>12479452</v>
      </c>
      <c r="C78">
        <v>12479447</v>
      </c>
      <c r="D78">
        <v>9363516</v>
      </c>
      <c r="E78">
        <v>1</v>
      </c>
      <c r="F78">
        <v>1</v>
      </c>
      <c r="G78">
        <v>1</v>
      </c>
      <c r="H78">
        <v>3</v>
      </c>
      <c r="I78" t="s">
        <v>260</v>
      </c>
      <c r="J78" t="s">
        <v>261</v>
      </c>
      <c r="K78" t="s">
        <v>262</v>
      </c>
      <c r="L78">
        <v>1346</v>
      </c>
      <c r="N78">
        <v>1009</v>
      </c>
      <c r="O78" t="s">
        <v>40</v>
      </c>
      <c r="P78" t="s">
        <v>40</v>
      </c>
      <c r="Q78">
        <v>1</v>
      </c>
      <c r="Y78">
        <v>0.02</v>
      </c>
      <c r="AA78">
        <v>37.18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0.02</v>
      </c>
      <c r="AV78">
        <v>0</v>
      </c>
      <c r="AW78">
        <v>2</v>
      </c>
      <c r="AX78">
        <v>12479452</v>
      </c>
      <c r="AY78">
        <v>1</v>
      </c>
      <c r="AZ78">
        <v>0</v>
      </c>
      <c r="BA78">
        <v>74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ROW(Source!A37)</f>
        <v>37</v>
      </c>
      <c r="B79">
        <v>12479453</v>
      </c>
      <c r="C79">
        <v>12479447</v>
      </c>
      <c r="D79">
        <v>9337853</v>
      </c>
      <c r="E79">
        <v>1</v>
      </c>
      <c r="F79">
        <v>1</v>
      </c>
      <c r="G79">
        <v>1</v>
      </c>
      <c r="H79">
        <v>3</v>
      </c>
      <c r="I79" t="s">
        <v>266</v>
      </c>
      <c r="J79" t="s">
        <v>267</v>
      </c>
      <c r="K79" t="s">
        <v>268</v>
      </c>
      <c r="L79">
        <v>1339</v>
      </c>
      <c r="N79">
        <v>1007</v>
      </c>
      <c r="O79" t="s">
        <v>225</v>
      </c>
      <c r="P79" t="s">
        <v>225</v>
      </c>
      <c r="Q79">
        <v>1</v>
      </c>
      <c r="Y79">
        <v>1</v>
      </c>
      <c r="AA79">
        <v>3.2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</v>
      </c>
      <c r="AV79">
        <v>0</v>
      </c>
      <c r="AW79">
        <v>2</v>
      </c>
      <c r="AX79">
        <v>12479453</v>
      </c>
      <c r="AY79">
        <v>1</v>
      </c>
      <c r="AZ79">
        <v>0</v>
      </c>
      <c r="BA79">
        <v>75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ROW(Source!A38)</f>
        <v>38</v>
      </c>
      <c r="B80">
        <v>12479455</v>
      </c>
      <c r="C80">
        <v>12479454</v>
      </c>
      <c r="D80">
        <v>5797721</v>
      </c>
      <c r="E80">
        <v>1</v>
      </c>
      <c r="F80">
        <v>1</v>
      </c>
      <c r="G80">
        <v>1</v>
      </c>
      <c r="H80">
        <v>1</v>
      </c>
      <c r="I80" t="s">
        <v>288</v>
      </c>
      <c r="K80" t="s">
        <v>289</v>
      </c>
      <c r="L80">
        <v>1476</v>
      </c>
      <c r="N80">
        <v>1013</v>
      </c>
      <c r="O80" t="s">
        <v>211</v>
      </c>
      <c r="P80" t="s">
        <v>212</v>
      </c>
      <c r="Q80">
        <v>1</v>
      </c>
      <c r="Y80">
        <v>2.07</v>
      </c>
      <c r="AA80">
        <v>0</v>
      </c>
      <c r="AB80">
        <v>0</v>
      </c>
      <c r="AC80">
        <v>0</v>
      </c>
      <c r="AD80">
        <v>9.07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1.8</v>
      </c>
      <c r="AU80" t="s">
        <v>30</v>
      </c>
      <c r="AV80">
        <v>1</v>
      </c>
      <c r="AW80">
        <v>2</v>
      </c>
      <c r="AX80">
        <v>12479455</v>
      </c>
      <c r="AY80">
        <v>1</v>
      </c>
      <c r="AZ80">
        <v>0</v>
      </c>
      <c r="BA80">
        <v>76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ROW(Source!A38)</f>
        <v>38</v>
      </c>
      <c r="B81">
        <v>12479456</v>
      </c>
      <c r="C81">
        <v>12479454</v>
      </c>
      <c r="D81">
        <v>9362193</v>
      </c>
      <c r="E81">
        <v>1</v>
      </c>
      <c r="F81">
        <v>1</v>
      </c>
      <c r="G81">
        <v>1</v>
      </c>
      <c r="H81">
        <v>3</v>
      </c>
      <c r="I81" t="s">
        <v>311</v>
      </c>
      <c r="J81" t="s">
        <v>312</v>
      </c>
      <c r="K81" t="s">
        <v>313</v>
      </c>
      <c r="L81">
        <v>1348</v>
      </c>
      <c r="N81">
        <v>1009</v>
      </c>
      <c r="O81" t="s">
        <v>134</v>
      </c>
      <c r="P81" t="s">
        <v>134</v>
      </c>
      <c r="Q81">
        <v>1000</v>
      </c>
      <c r="Y81">
        <v>0.00049</v>
      </c>
      <c r="AA81">
        <v>5251.27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0.00049</v>
      </c>
      <c r="AV81">
        <v>0</v>
      </c>
      <c r="AW81">
        <v>2</v>
      </c>
      <c r="AX81">
        <v>12479456</v>
      </c>
      <c r="AY81">
        <v>1</v>
      </c>
      <c r="AZ81">
        <v>0</v>
      </c>
      <c r="BA81">
        <v>77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ROW(Source!A38)</f>
        <v>38</v>
      </c>
      <c r="B82">
        <v>12479457</v>
      </c>
      <c r="C82">
        <v>12479454</v>
      </c>
      <c r="D82">
        <v>9363130</v>
      </c>
      <c r="E82">
        <v>1</v>
      </c>
      <c r="F82">
        <v>1</v>
      </c>
      <c r="G82">
        <v>1</v>
      </c>
      <c r="H82">
        <v>3</v>
      </c>
      <c r="I82" t="s">
        <v>314</v>
      </c>
      <c r="J82" t="s">
        <v>315</v>
      </c>
      <c r="K82" t="s">
        <v>316</v>
      </c>
      <c r="L82">
        <v>1348</v>
      </c>
      <c r="N82">
        <v>1009</v>
      </c>
      <c r="O82" t="s">
        <v>134</v>
      </c>
      <c r="P82" t="s">
        <v>134</v>
      </c>
      <c r="Q82">
        <v>1000</v>
      </c>
      <c r="Y82">
        <v>0.00064</v>
      </c>
      <c r="AA82">
        <v>887.24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0.00064</v>
      </c>
      <c r="AV82">
        <v>0</v>
      </c>
      <c r="AW82">
        <v>2</v>
      </c>
      <c r="AX82">
        <v>12479457</v>
      </c>
      <c r="AY82">
        <v>1</v>
      </c>
      <c r="AZ82">
        <v>0</v>
      </c>
      <c r="BA82">
        <v>78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ROW(Source!A38)</f>
        <v>38</v>
      </c>
      <c r="B83">
        <v>12479458</v>
      </c>
      <c r="C83">
        <v>12479454</v>
      </c>
      <c r="D83">
        <v>9363558</v>
      </c>
      <c r="E83">
        <v>1</v>
      </c>
      <c r="F83">
        <v>1</v>
      </c>
      <c r="G83">
        <v>1</v>
      </c>
      <c r="H83">
        <v>3</v>
      </c>
      <c r="I83" t="s">
        <v>317</v>
      </c>
      <c r="J83" t="s">
        <v>318</v>
      </c>
      <c r="K83" t="s">
        <v>319</v>
      </c>
      <c r="L83">
        <v>1346</v>
      </c>
      <c r="N83">
        <v>1009</v>
      </c>
      <c r="O83" t="s">
        <v>40</v>
      </c>
      <c r="P83" t="s">
        <v>40</v>
      </c>
      <c r="Q83">
        <v>1</v>
      </c>
      <c r="Y83">
        <v>0.0018</v>
      </c>
      <c r="AA83">
        <v>13.37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0.0018</v>
      </c>
      <c r="AV83">
        <v>0</v>
      </c>
      <c r="AW83">
        <v>2</v>
      </c>
      <c r="AX83">
        <v>12479458</v>
      </c>
      <c r="AY83">
        <v>1</v>
      </c>
      <c r="AZ83">
        <v>0</v>
      </c>
      <c r="BA83">
        <v>79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ROW(Source!A39)</f>
        <v>39</v>
      </c>
      <c r="B84">
        <v>12479460</v>
      </c>
      <c r="C84">
        <v>12479459</v>
      </c>
      <c r="D84">
        <v>5797751</v>
      </c>
      <c r="E84">
        <v>1</v>
      </c>
      <c r="F84">
        <v>1</v>
      </c>
      <c r="G84">
        <v>1</v>
      </c>
      <c r="H84">
        <v>1</v>
      </c>
      <c r="I84" t="s">
        <v>269</v>
      </c>
      <c r="K84" t="s">
        <v>270</v>
      </c>
      <c r="L84">
        <v>1476</v>
      </c>
      <c r="N84">
        <v>1013</v>
      </c>
      <c r="O84" t="s">
        <v>211</v>
      </c>
      <c r="P84" t="s">
        <v>212</v>
      </c>
      <c r="Q84">
        <v>1</v>
      </c>
      <c r="Y84">
        <v>4.048</v>
      </c>
      <c r="AA84">
        <v>0</v>
      </c>
      <c r="AB84">
        <v>0</v>
      </c>
      <c r="AC84">
        <v>0</v>
      </c>
      <c r="AD84">
        <v>9.91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3.52</v>
      </c>
      <c r="AU84" t="s">
        <v>30</v>
      </c>
      <c r="AV84">
        <v>1</v>
      </c>
      <c r="AW84">
        <v>2</v>
      </c>
      <c r="AX84">
        <v>12479460</v>
      </c>
      <c r="AY84">
        <v>1</v>
      </c>
      <c r="AZ84">
        <v>0</v>
      </c>
      <c r="BA84">
        <v>80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ROW(Source!A39)</f>
        <v>39</v>
      </c>
      <c r="B85">
        <v>12479461</v>
      </c>
      <c r="C85">
        <v>12479459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25</v>
      </c>
      <c r="K85" t="s">
        <v>213</v>
      </c>
      <c r="L85">
        <v>608254</v>
      </c>
      <c r="N85">
        <v>1013</v>
      </c>
      <c r="O85" t="s">
        <v>214</v>
      </c>
      <c r="P85" t="s">
        <v>214</v>
      </c>
      <c r="Q85">
        <v>1</v>
      </c>
      <c r="Y85">
        <v>0.3125</v>
      </c>
      <c r="AA85">
        <v>0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0.25</v>
      </c>
      <c r="AU85" t="s">
        <v>29</v>
      </c>
      <c r="AV85">
        <v>2</v>
      </c>
      <c r="AW85">
        <v>2</v>
      </c>
      <c r="AX85">
        <v>12479461</v>
      </c>
      <c r="AY85">
        <v>1</v>
      </c>
      <c r="AZ85">
        <v>0</v>
      </c>
      <c r="BA85">
        <v>81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ROW(Source!A39)</f>
        <v>39</v>
      </c>
      <c r="B86">
        <v>12479462</v>
      </c>
      <c r="C86">
        <v>12479459</v>
      </c>
      <c r="D86">
        <v>9286392</v>
      </c>
      <c r="E86">
        <v>1</v>
      </c>
      <c r="F86">
        <v>1</v>
      </c>
      <c r="G86">
        <v>1</v>
      </c>
      <c r="H86">
        <v>2</v>
      </c>
      <c r="I86" t="s">
        <v>320</v>
      </c>
      <c r="J86" t="s">
        <v>321</v>
      </c>
      <c r="K86" t="s">
        <v>322</v>
      </c>
      <c r="L86">
        <v>1480</v>
      </c>
      <c r="N86">
        <v>1013</v>
      </c>
      <c r="O86" t="s">
        <v>237</v>
      </c>
      <c r="P86" t="s">
        <v>238</v>
      </c>
      <c r="Q86">
        <v>1</v>
      </c>
      <c r="Y86">
        <v>0.48750000000000004</v>
      </c>
      <c r="AA86">
        <v>0</v>
      </c>
      <c r="AB86">
        <v>1.72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0.39</v>
      </c>
      <c r="AU86" t="s">
        <v>29</v>
      </c>
      <c r="AV86">
        <v>0</v>
      </c>
      <c r="AW86">
        <v>2</v>
      </c>
      <c r="AX86">
        <v>12479462</v>
      </c>
      <c r="AY86">
        <v>1</v>
      </c>
      <c r="AZ86">
        <v>0</v>
      </c>
      <c r="BA86">
        <v>82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ROW(Source!A39)</f>
        <v>39</v>
      </c>
      <c r="B87">
        <v>12479463</v>
      </c>
      <c r="C87">
        <v>12479459</v>
      </c>
      <c r="D87">
        <v>9286871</v>
      </c>
      <c r="E87">
        <v>1</v>
      </c>
      <c r="F87">
        <v>1</v>
      </c>
      <c r="G87">
        <v>1</v>
      </c>
      <c r="H87">
        <v>2</v>
      </c>
      <c r="I87" t="s">
        <v>242</v>
      </c>
      <c r="J87" t="s">
        <v>243</v>
      </c>
      <c r="K87" t="s">
        <v>244</v>
      </c>
      <c r="L87">
        <v>1368</v>
      </c>
      <c r="N87">
        <v>1011</v>
      </c>
      <c r="O87" t="s">
        <v>218</v>
      </c>
      <c r="P87" t="s">
        <v>218</v>
      </c>
      <c r="Q87">
        <v>1</v>
      </c>
      <c r="Y87">
        <v>0.3125</v>
      </c>
      <c r="AA87">
        <v>0</v>
      </c>
      <c r="AB87">
        <v>60.77</v>
      </c>
      <c r="AC87">
        <v>11.81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0.25</v>
      </c>
      <c r="AU87" t="s">
        <v>29</v>
      </c>
      <c r="AV87">
        <v>0</v>
      </c>
      <c r="AW87">
        <v>2</v>
      </c>
      <c r="AX87">
        <v>12479463</v>
      </c>
      <c r="AY87">
        <v>1</v>
      </c>
      <c r="AZ87">
        <v>0</v>
      </c>
      <c r="BA87">
        <v>83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ROW(Source!A39)</f>
        <v>39</v>
      </c>
      <c r="B88">
        <v>12479464</v>
      </c>
      <c r="C88">
        <v>12479459</v>
      </c>
      <c r="D88">
        <v>9358443</v>
      </c>
      <c r="E88">
        <v>1</v>
      </c>
      <c r="F88">
        <v>1</v>
      </c>
      <c r="G88">
        <v>1</v>
      </c>
      <c r="H88">
        <v>3</v>
      </c>
      <c r="I88" t="s">
        <v>323</v>
      </c>
      <c r="J88" t="s">
        <v>324</v>
      </c>
      <c r="K88" t="s">
        <v>325</v>
      </c>
      <c r="L88">
        <v>1296</v>
      </c>
      <c r="N88">
        <v>1002</v>
      </c>
      <c r="O88" t="s">
        <v>326</v>
      </c>
      <c r="P88" t="s">
        <v>326</v>
      </c>
      <c r="Q88">
        <v>1</v>
      </c>
      <c r="Y88">
        <v>0.143</v>
      </c>
      <c r="AA88">
        <v>157.85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0.143</v>
      </c>
      <c r="AV88">
        <v>0</v>
      </c>
      <c r="AW88">
        <v>2</v>
      </c>
      <c r="AX88">
        <v>12479464</v>
      </c>
      <c r="AY88">
        <v>1</v>
      </c>
      <c r="AZ88">
        <v>0</v>
      </c>
      <c r="BA88">
        <v>84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ROW(Source!A39)</f>
        <v>39</v>
      </c>
      <c r="B89">
        <v>12479465</v>
      </c>
      <c r="C89">
        <v>12479459</v>
      </c>
      <c r="D89">
        <v>9358444</v>
      </c>
      <c r="E89">
        <v>1</v>
      </c>
      <c r="F89">
        <v>1</v>
      </c>
      <c r="G89">
        <v>1</v>
      </c>
      <c r="H89">
        <v>3</v>
      </c>
      <c r="I89" t="s">
        <v>327</v>
      </c>
      <c r="J89" t="s">
        <v>328</v>
      </c>
      <c r="K89" t="s">
        <v>329</v>
      </c>
      <c r="L89">
        <v>1296</v>
      </c>
      <c r="N89">
        <v>1002</v>
      </c>
      <c r="O89" t="s">
        <v>326</v>
      </c>
      <c r="P89" t="s">
        <v>326</v>
      </c>
      <c r="Q89">
        <v>1</v>
      </c>
      <c r="Y89">
        <v>0</v>
      </c>
      <c r="AA89">
        <v>202</v>
      </c>
      <c r="AB89">
        <v>0</v>
      </c>
      <c r="AC89">
        <v>0</v>
      </c>
      <c r="AD89">
        <v>0</v>
      </c>
      <c r="AN89">
        <v>1</v>
      </c>
      <c r="AO89">
        <v>0</v>
      </c>
      <c r="AP89">
        <v>1</v>
      </c>
      <c r="AQ89">
        <v>0</v>
      </c>
      <c r="AR89">
        <v>0</v>
      </c>
      <c r="AT89">
        <v>0</v>
      </c>
      <c r="AV89">
        <v>0</v>
      </c>
      <c r="AW89">
        <v>2</v>
      </c>
      <c r="AX89">
        <v>12479465</v>
      </c>
      <c r="AY89">
        <v>1</v>
      </c>
      <c r="AZ89">
        <v>0</v>
      </c>
      <c r="BA89">
        <v>85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ROW(Source!A39)</f>
        <v>39</v>
      </c>
      <c r="B90">
        <v>12479466</v>
      </c>
      <c r="C90">
        <v>12479459</v>
      </c>
      <c r="D90">
        <v>9358445</v>
      </c>
      <c r="E90">
        <v>1</v>
      </c>
      <c r="F90">
        <v>1</v>
      </c>
      <c r="G90">
        <v>1</v>
      </c>
      <c r="H90">
        <v>3</v>
      </c>
      <c r="I90" t="s">
        <v>330</v>
      </c>
      <c r="J90" t="s">
        <v>331</v>
      </c>
      <c r="K90" t="s">
        <v>332</v>
      </c>
      <c r="L90">
        <v>1296</v>
      </c>
      <c r="N90">
        <v>1002</v>
      </c>
      <c r="O90" t="s">
        <v>326</v>
      </c>
      <c r="P90" t="s">
        <v>326</v>
      </c>
      <c r="Q90">
        <v>1</v>
      </c>
      <c r="Y90">
        <v>0</v>
      </c>
      <c r="AA90">
        <v>271.41</v>
      </c>
      <c r="AB90">
        <v>0</v>
      </c>
      <c r="AC90">
        <v>0</v>
      </c>
      <c r="AD90">
        <v>0</v>
      </c>
      <c r="AN90">
        <v>1</v>
      </c>
      <c r="AO90">
        <v>0</v>
      </c>
      <c r="AP90">
        <v>1</v>
      </c>
      <c r="AQ90">
        <v>0</v>
      </c>
      <c r="AR90">
        <v>0</v>
      </c>
      <c r="AT90">
        <v>0</v>
      </c>
      <c r="AV90">
        <v>0</v>
      </c>
      <c r="AW90">
        <v>2</v>
      </c>
      <c r="AX90">
        <v>12479466</v>
      </c>
      <c r="AY90">
        <v>1</v>
      </c>
      <c r="AZ90">
        <v>0</v>
      </c>
      <c r="BA90">
        <v>86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ROW(Source!A39)</f>
        <v>39</v>
      </c>
      <c r="B91">
        <v>12479467</v>
      </c>
      <c r="C91">
        <v>12479459</v>
      </c>
      <c r="D91">
        <v>9358446</v>
      </c>
      <c r="E91">
        <v>1</v>
      </c>
      <c r="F91">
        <v>1</v>
      </c>
      <c r="G91">
        <v>1</v>
      </c>
      <c r="H91">
        <v>3</v>
      </c>
      <c r="I91" t="s">
        <v>333</v>
      </c>
      <c r="J91" t="s">
        <v>334</v>
      </c>
      <c r="K91" t="s">
        <v>335</v>
      </c>
      <c r="L91">
        <v>1301</v>
      </c>
      <c r="N91">
        <v>1003</v>
      </c>
      <c r="O91" t="s">
        <v>48</v>
      </c>
      <c r="P91" t="s">
        <v>48</v>
      </c>
      <c r="Q91">
        <v>1</v>
      </c>
      <c r="Y91">
        <v>15</v>
      </c>
      <c r="AA91">
        <v>2.36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15</v>
      </c>
      <c r="AV91">
        <v>0</v>
      </c>
      <c r="AW91">
        <v>2</v>
      </c>
      <c r="AX91">
        <v>12479467</v>
      </c>
      <c r="AY91">
        <v>1</v>
      </c>
      <c r="AZ91">
        <v>0</v>
      </c>
      <c r="BA91">
        <v>87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ROW(Source!A39)</f>
        <v>39</v>
      </c>
      <c r="B92">
        <v>12479468</v>
      </c>
      <c r="C92">
        <v>12479459</v>
      </c>
      <c r="D92">
        <v>9358759</v>
      </c>
      <c r="E92">
        <v>1</v>
      </c>
      <c r="F92">
        <v>1</v>
      </c>
      <c r="G92">
        <v>1</v>
      </c>
      <c r="H92">
        <v>3</v>
      </c>
      <c r="I92" t="s">
        <v>106</v>
      </c>
      <c r="J92" t="s">
        <v>108</v>
      </c>
      <c r="K92" t="s">
        <v>107</v>
      </c>
      <c r="L92">
        <v>1301</v>
      </c>
      <c r="N92">
        <v>1003</v>
      </c>
      <c r="O92" t="s">
        <v>48</v>
      </c>
      <c r="P92" t="s">
        <v>48</v>
      </c>
      <c r="Q92">
        <v>1</v>
      </c>
      <c r="Y92">
        <v>11</v>
      </c>
      <c r="AA92">
        <v>1.7</v>
      </c>
      <c r="AB92">
        <v>0</v>
      </c>
      <c r="AC92">
        <v>0</v>
      </c>
      <c r="AD92">
        <v>0</v>
      </c>
      <c r="AN92">
        <v>1</v>
      </c>
      <c r="AO92">
        <v>0</v>
      </c>
      <c r="AP92">
        <v>1</v>
      </c>
      <c r="AQ92">
        <v>0</v>
      </c>
      <c r="AR92">
        <v>0</v>
      </c>
      <c r="AT92">
        <v>11</v>
      </c>
      <c r="AV92">
        <v>0</v>
      </c>
      <c r="AW92">
        <v>2</v>
      </c>
      <c r="AX92">
        <v>12479468</v>
      </c>
      <c r="AY92">
        <v>2</v>
      </c>
      <c r="AZ92">
        <v>32768</v>
      </c>
      <c r="BA92">
        <v>88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ROW(Source!A39)</f>
        <v>39</v>
      </c>
      <c r="B93">
        <v>12479469</v>
      </c>
      <c r="C93">
        <v>12479459</v>
      </c>
      <c r="D93">
        <v>9359117</v>
      </c>
      <c r="E93">
        <v>1</v>
      </c>
      <c r="F93">
        <v>1</v>
      </c>
      <c r="G93">
        <v>1</v>
      </c>
      <c r="H93">
        <v>3</v>
      </c>
      <c r="I93" t="s">
        <v>336</v>
      </c>
      <c r="J93" t="s">
        <v>337</v>
      </c>
      <c r="K93" t="s">
        <v>338</v>
      </c>
      <c r="L93">
        <v>1354</v>
      </c>
      <c r="N93">
        <v>1010</v>
      </c>
      <c r="O93" t="s">
        <v>74</v>
      </c>
      <c r="P93" t="s">
        <v>74</v>
      </c>
      <c r="Q93">
        <v>1</v>
      </c>
      <c r="Y93">
        <v>30</v>
      </c>
      <c r="AA93">
        <v>0</v>
      </c>
      <c r="AB93">
        <v>0</v>
      </c>
      <c r="AC93">
        <v>0</v>
      </c>
      <c r="AD93">
        <v>0</v>
      </c>
      <c r="AN93">
        <v>1</v>
      </c>
      <c r="AO93">
        <v>0</v>
      </c>
      <c r="AP93">
        <v>1</v>
      </c>
      <c r="AQ93">
        <v>0</v>
      </c>
      <c r="AR93">
        <v>0</v>
      </c>
      <c r="AT93">
        <v>30</v>
      </c>
      <c r="AV93">
        <v>0</v>
      </c>
      <c r="AW93">
        <v>2</v>
      </c>
      <c r="AX93">
        <v>12479469</v>
      </c>
      <c r="AY93">
        <v>1</v>
      </c>
      <c r="AZ93">
        <v>0</v>
      </c>
      <c r="BA93">
        <v>89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ROW(Source!A39)</f>
        <v>39</v>
      </c>
      <c r="B94">
        <v>12479470</v>
      </c>
      <c r="C94">
        <v>12479459</v>
      </c>
      <c r="D94">
        <v>9325729</v>
      </c>
      <c r="E94">
        <v>1</v>
      </c>
      <c r="F94">
        <v>1</v>
      </c>
      <c r="G94">
        <v>1</v>
      </c>
      <c r="H94">
        <v>3</v>
      </c>
      <c r="I94" t="s">
        <v>339</v>
      </c>
      <c r="J94" t="s">
        <v>340</v>
      </c>
      <c r="K94" t="s">
        <v>341</v>
      </c>
      <c r="L94">
        <v>1346</v>
      </c>
      <c r="N94">
        <v>1009</v>
      </c>
      <c r="O94" t="s">
        <v>40</v>
      </c>
      <c r="P94" t="s">
        <v>40</v>
      </c>
      <c r="Q94">
        <v>1</v>
      </c>
      <c r="Y94">
        <v>0.033</v>
      </c>
      <c r="AA94">
        <v>61.17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0.033</v>
      </c>
      <c r="AV94">
        <v>0</v>
      </c>
      <c r="AW94">
        <v>2</v>
      </c>
      <c r="AX94">
        <v>12479470</v>
      </c>
      <c r="AY94">
        <v>1</v>
      </c>
      <c r="AZ94">
        <v>0</v>
      </c>
      <c r="BA94">
        <v>90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ROW(Source!A41)</f>
        <v>41</v>
      </c>
      <c r="B95">
        <v>12479476</v>
      </c>
      <c r="C95">
        <v>12479475</v>
      </c>
      <c r="D95">
        <v>5797745</v>
      </c>
      <c r="E95">
        <v>1</v>
      </c>
      <c r="F95">
        <v>1</v>
      </c>
      <c r="G95">
        <v>1</v>
      </c>
      <c r="H95">
        <v>1</v>
      </c>
      <c r="I95" t="s">
        <v>232</v>
      </c>
      <c r="K95" t="s">
        <v>233</v>
      </c>
      <c r="L95">
        <v>1476</v>
      </c>
      <c r="N95">
        <v>1013</v>
      </c>
      <c r="O95" t="s">
        <v>211</v>
      </c>
      <c r="P95" t="s">
        <v>212</v>
      </c>
      <c r="Q95">
        <v>1</v>
      </c>
      <c r="Y95">
        <v>183</v>
      </c>
      <c r="AA95">
        <v>0</v>
      </c>
      <c r="AB95">
        <v>0</v>
      </c>
      <c r="AC95">
        <v>0</v>
      </c>
      <c r="AD95">
        <v>9.61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183</v>
      </c>
      <c r="AV95">
        <v>1</v>
      </c>
      <c r="AW95">
        <v>2</v>
      </c>
      <c r="AX95">
        <v>12479476</v>
      </c>
      <c r="AY95">
        <v>1</v>
      </c>
      <c r="AZ95">
        <v>0</v>
      </c>
      <c r="BA95">
        <v>91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ROW(Source!A41)</f>
        <v>41</v>
      </c>
      <c r="B96">
        <v>12479477</v>
      </c>
      <c r="C96">
        <v>12479475</v>
      </c>
      <c r="D96">
        <v>121548</v>
      </c>
      <c r="E96">
        <v>1</v>
      </c>
      <c r="F96">
        <v>1</v>
      </c>
      <c r="G96">
        <v>1</v>
      </c>
      <c r="H96">
        <v>1</v>
      </c>
      <c r="I96" t="s">
        <v>25</v>
      </c>
      <c r="K96" t="s">
        <v>213</v>
      </c>
      <c r="L96">
        <v>608254</v>
      </c>
      <c r="N96">
        <v>1013</v>
      </c>
      <c r="O96" t="s">
        <v>214</v>
      </c>
      <c r="P96" t="s">
        <v>214</v>
      </c>
      <c r="Q96">
        <v>1</v>
      </c>
      <c r="Y96">
        <v>0.6</v>
      </c>
      <c r="AA96">
        <v>0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0.6</v>
      </c>
      <c r="AV96">
        <v>2</v>
      </c>
      <c r="AW96">
        <v>2</v>
      </c>
      <c r="AX96">
        <v>12479477</v>
      </c>
      <c r="AY96">
        <v>1</v>
      </c>
      <c r="AZ96">
        <v>0</v>
      </c>
      <c r="BA96">
        <v>92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ROW(Source!A41)</f>
        <v>41</v>
      </c>
      <c r="B97">
        <v>12479478</v>
      </c>
      <c r="C97">
        <v>12479475</v>
      </c>
      <c r="D97">
        <v>9283748</v>
      </c>
      <c r="E97">
        <v>1</v>
      </c>
      <c r="F97">
        <v>1</v>
      </c>
      <c r="G97">
        <v>1</v>
      </c>
      <c r="H97">
        <v>2</v>
      </c>
      <c r="I97" t="s">
        <v>219</v>
      </c>
      <c r="J97" t="s">
        <v>220</v>
      </c>
      <c r="K97" t="s">
        <v>221</v>
      </c>
      <c r="L97">
        <v>1368</v>
      </c>
      <c r="N97">
        <v>1011</v>
      </c>
      <c r="O97" t="s">
        <v>218</v>
      </c>
      <c r="P97" t="s">
        <v>218</v>
      </c>
      <c r="Q97">
        <v>1</v>
      </c>
      <c r="Y97">
        <v>2.7</v>
      </c>
      <c r="AA97">
        <v>0</v>
      </c>
      <c r="AB97">
        <v>0.86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2.7</v>
      </c>
      <c r="AV97">
        <v>0</v>
      </c>
      <c r="AW97">
        <v>2</v>
      </c>
      <c r="AX97">
        <v>12479478</v>
      </c>
      <c r="AY97">
        <v>1</v>
      </c>
      <c r="AZ97">
        <v>0</v>
      </c>
      <c r="BA97">
        <v>93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ROW(Source!A41)</f>
        <v>41</v>
      </c>
      <c r="B98">
        <v>12479479</v>
      </c>
      <c r="C98">
        <v>12479475</v>
      </c>
      <c r="D98">
        <v>9286257</v>
      </c>
      <c r="E98">
        <v>1</v>
      </c>
      <c r="F98">
        <v>1</v>
      </c>
      <c r="G98">
        <v>1</v>
      </c>
      <c r="H98">
        <v>2</v>
      </c>
      <c r="I98" t="s">
        <v>342</v>
      </c>
      <c r="J98" t="s">
        <v>343</v>
      </c>
      <c r="K98" t="s">
        <v>344</v>
      </c>
      <c r="L98">
        <v>1368</v>
      </c>
      <c r="N98">
        <v>1011</v>
      </c>
      <c r="O98" t="s">
        <v>218</v>
      </c>
      <c r="P98" t="s">
        <v>218</v>
      </c>
      <c r="Q98">
        <v>1</v>
      </c>
      <c r="Y98">
        <v>4.64</v>
      </c>
      <c r="AA98">
        <v>0</v>
      </c>
      <c r="AB98">
        <v>2.95</v>
      </c>
      <c r="AC98">
        <v>0</v>
      </c>
      <c r="AD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4.64</v>
      </c>
      <c r="AV98">
        <v>0</v>
      </c>
      <c r="AW98">
        <v>2</v>
      </c>
      <c r="AX98">
        <v>12479479</v>
      </c>
      <c r="AY98">
        <v>1</v>
      </c>
      <c r="AZ98">
        <v>0</v>
      </c>
      <c r="BA98">
        <v>94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ROW(Source!A41)</f>
        <v>41</v>
      </c>
      <c r="B99">
        <v>12479480</v>
      </c>
      <c r="C99">
        <v>12479475</v>
      </c>
      <c r="D99">
        <v>9286871</v>
      </c>
      <c r="E99">
        <v>1</v>
      </c>
      <c r="F99">
        <v>1</v>
      </c>
      <c r="G99">
        <v>1</v>
      </c>
      <c r="H99">
        <v>2</v>
      </c>
      <c r="I99" t="s">
        <v>242</v>
      </c>
      <c r="J99" t="s">
        <v>243</v>
      </c>
      <c r="K99" t="s">
        <v>244</v>
      </c>
      <c r="L99">
        <v>1368</v>
      </c>
      <c r="N99">
        <v>1011</v>
      </c>
      <c r="O99" t="s">
        <v>218</v>
      </c>
      <c r="P99" t="s">
        <v>218</v>
      </c>
      <c r="Q99">
        <v>1</v>
      </c>
      <c r="Y99">
        <v>0.6</v>
      </c>
      <c r="AA99">
        <v>0</v>
      </c>
      <c r="AB99">
        <v>60.77</v>
      </c>
      <c r="AC99">
        <v>11.81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0.6</v>
      </c>
      <c r="AV99">
        <v>0</v>
      </c>
      <c r="AW99">
        <v>2</v>
      </c>
      <c r="AX99">
        <v>12479480</v>
      </c>
      <c r="AY99">
        <v>1</v>
      </c>
      <c r="AZ99">
        <v>0</v>
      </c>
      <c r="BA99">
        <v>95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ROW(Source!A41)</f>
        <v>41</v>
      </c>
      <c r="B100">
        <v>12479481</v>
      </c>
      <c r="C100">
        <v>12479475</v>
      </c>
      <c r="D100">
        <v>9361862</v>
      </c>
      <c r="E100">
        <v>1</v>
      </c>
      <c r="F100">
        <v>1</v>
      </c>
      <c r="G100">
        <v>1</v>
      </c>
      <c r="H100">
        <v>3</v>
      </c>
      <c r="I100" t="s">
        <v>222</v>
      </c>
      <c r="J100" t="s">
        <v>223</v>
      </c>
      <c r="K100" t="s">
        <v>224</v>
      </c>
      <c r="L100">
        <v>1339</v>
      </c>
      <c r="N100">
        <v>1007</v>
      </c>
      <c r="O100" t="s">
        <v>225</v>
      </c>
      <c r="P100" t="s">
        <v>225</v>
      </c>
      <c r="Q100">
        <v>1</v>
      </c>
      <c r="Y100">
        <v>0.48</v>
      </c>
      <c r="AA100">
        <v>8.21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0.48</v>
      </c>
      <c r="AV100">
        <v>0</v>
      </c>
      <c r="AW100">
        <v>2</v>
      </c>
      <c r="AX100">
        <v>12479481</v>
      </c>
      <c r="AY100">
        <v>1</v>
      </c>
      <c r="AZ100">
        <v>0</v>
      </c>
      <c r="BA100">
        <v>96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ROW(Source!A41)</f>
        <v>41</v>
      </c>
      <c r="B101">
        <v>12479482</v>
      </c>
      <c r="C101">
        <v>12479475</v>
      </c>
      <c r="D101">
        <v>9363436</v>
      </c>
      <c r="E101">
        <v>1</v>
      </c>
      <c r="F101">
        <v>1</v>
      </c>
      <c r="G101">
        <v>1</v>
      </c>
      <c r="H101">
        <v>3</v>
      </c>
      <c r="I101" t="s">
        <v>226</v>
      </c>
      <c r="J101" t="s">
        <v>227</v>
      </c>
      <c r="K101" t="s">
        <v>228</v>
      </c>
      <c r="L101">
        <v>1339</v>
      </c>
      <c r="N101">
        <v>1007</v>
      </c>
      <c r="O101" t="s">
        <v>225</v>
      </c>
      <c r="P101" t="s">
        <v>225</v>
      </c>
      <c r="Q101">
        <v>1</v>
      </c>
      <c r="Y101">
        <v>0.21</v>
      </c>
      <c r="AA101">
        <v>46.97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0.21</v>
      </c>
      <c r="AV101">
        <v>0</v>
      </c>
      <c r="AW101">
        <v>2</v>
      </c>
      <c r="AX101">
        <v>12479482</v>
      </c>
      <c r="AY101">
        <v>1</v>
      </c>
      <c r="AZ101">
        <v>0</v>
      </c>
      <c r="BA101">
        <v>97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ROW(Source!A41)</f>
        <v>41</v>
      </c>
      <c r="B102">
        <v>12479483</v>
      </c>
      <c r="C102">
        <v>12479475</v>
      </c>
      <c r="D102">
        <v>9342406</v>
      </c>
      <c r="E102">
        <v>1</v>
      </c>
      <c r="F102">
        <v>1</v>
      </c>
      <c r="G102">
        <v>1</v>
      </c>
      <c r="H102">
        <v>3</v>
      </c>
      <c r="I102" t="s">
        <v>345</v>
      </c>
      <c r="J102" t="s">
        <v>346</v>
      </c>
      <c r="K102" t="s">
        <v>347</v>
      </c>
      <c r="L102">
        <v>1301</v>
      </c>
      <c r="N102">
        <v>1003</v>
      </c>
      <c r="O102" t="s">
        <v>48</v>
      </c>
      <c r="P102" t="s">
        <v>48</v>
      </c>
      <c r="Q102">
        <v>1</v>
      </c>
      <c r="Y102">
        <v>7</v>
      </c>
      <c r="AA102">
        <v>14.88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7</v>
      </c>
      <c r="AV102">
        <v>0</v>
      </c>
      <c r="AW102">
        <v>2</v>
      </c>
      <c r="AX102">
        <v>12479483</v>
      </c>
      <c r="AY102">
        <v>1</v>
      </c>
      <c r="AZ102">
        <v>0</v>
      </c>
      <c r="BA102">
        <v>98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ROW(Source!A41)</f>
        <v>41</v>
      </c>
      <c r="B103">
        <v>12479484</v>
      </c>
      <c r="C103">
        <v>12479475</v>
      </c>
      <c r="D103">
        <v>9342453</v>
      </c>
      <c r="E103">
        <v>1</v>
      </c>
      <c r="F103">
        <v>1</v>
      </c>
      <c r="G103">
        <v>1</v>
      </c>
      <c r="H103">
        <v>3</v>
      </c>
      <c r="I103" t="s">
        <v>120</v>
      </c>
      <c r="J103" t="s">
        <v>122</v>
      </c>
      <c r="K103" t="s">
        <v>121</v>
      </c>
      <c r="L103">
        <v>1301</v>
      </c>
      <c r="N103">
        <v>1003</v>
      </c>
      <c r="O103" t="s">
        <v>48</v>
      </c>
      <c r="P103" t="s">
        <v>48</v>
      </c>
      <c r="Q103">
        <v>1</v>
      </c>
      <c r="Y103">
        <v>-97.8</v>
      </c>
      <c r="AA103">
        <v>72.71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-97.8</v>
      </c>
      <c r="AV103">
        <v>0</v>
      </c>
      <c r="AW103">
        <v>2</v>
      </c>
      <c r="AX103">
        <v>12479484</v>
      </c>
      <c r="AY103">
        <v>2</v>
      </c>
      <c r="AZ103">
        <v>12288</v>
      </c>
      <c r="BA103">
        <v>99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ROW(Source!A41)</f>
        <v>41</v>
      </c>
      <c r="B104">
        <v>12479485</v>
      </c>
      <c r="C104">
        <v>12479475</v>
      </c>
      <c r="D104">
        <v>9346482</v>
      </c>
      <c r="E104">
        <v>1</v>
      </c>
      <c r="F104">
        <v>1</v>
      </c>
      <c r="G104">
        <v>1</v>
      </c>
      <c r="H104">
        <v>3</v>
      </c>
      <c r="I104" t="s">
        <v>116</v>
      </c>
      <c r="J104" t="s">
        <v>118</v>
      </c>
      <c r="K104" t="s">
        <v>117</v>
      </c>
      <c r="L104">
        <v>1346</v>
      </c>
      <c r="N104">
        <v>1009</v>
      </c>
      <c r="O104" t="s">
        <v>40</v>
      </c>
      <c r="P104" t="s">
        <v>40</v>
      </c>
      <c r="Q104">
        <v>1</v>
      </c>
      <c r="Y104">
        <v>11.162791</v>
      </c>
      <c r="AA104">
        <v>11.98</v>
      </c>
      <c r="AB104">
        <v>0</v>
      </c>
      <c r="AC104">
        <v>0</v>
      </c>
      <c r="AD104">
        <v>0</v>
      </c>
      <c r="AN104">
        <v>1</v>
      </c>
      <c r="AO104">
        <v>0</v>
      </c>
      <c r="AP104">
        <v>0</v>
      </c>
      <c r="AQ104">
        <v>0</v>
      </c>
      <c r="AR104">
        <v>0</v>
      </c>
      <c r="AT104">
        <v>11.162791</v>
      </c>
      <c r="AV104">
        <v>0</v>
      </c>
      <c r="AW104">
        <v>2</v>
      </c>
      <c r="AX104">
        <v>12479485</v>
      </c>
      <c r="AY104">
        <v>2</v>
      </c>
      <c r="AZ104">
        <v>12288</v>
      </c>
      <c r="BA104">
        <v>100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ROW(Source!A41)</f>
        <v>41</v>
      </c>
      <c r="B105">
        <v>12479486</v>
      </c>
      <c r="C105">
        <v>12479475</v>
      </c>
      <c r="D105">
        <v>9348291</v>
      </c>
      <c r="E105">
        <v>1</v>
      </c>
      <c r="F105">
        <v>1</v>
      </c>
      <c r="G105">
        <v>1</v>
      </c>
      <c r="H105">
        <v>3</v>
      </c>
      <c r="I105" t="s">
        <v>348</v>
      </c>
      <c r="J105" t="s">
        <v>349</v>
      </c>
      <c r="K105" t="s">
        <v>350</v>
      </c>
      <c r="L105">
        <v>1354</v>
      </c>
      <c r="N105">
        <v>1010</v>
      </c>
      <c r="O105" t="s">
        <v>74</v>
      </c>
      <c r="P105" t="s">
        <v>74</v>
      </c>
      <c r="Q105">
        <v>1</v>
      </c>
      <c r="Y105">
        <v>0</v>
      </c>
      <c r="AA105">
        <v>22.6</v>
      </c>
      <c r="AB105">
        <v>0</v>
      </c>
      <c r="AC105">
        <v>0</v>
      </c>
      <c r="AD105">
        <v>0</v>
      </c>
      <c r="AN105">
        <v>1</v>
      </c>
      <c r="AO105">
        <v>0</v>
      </c>
      <c r="AP105">
        <v>0</v>
      </c>
      <c r="AQ105">
        <v>0</v>
      </c>
      <c r="AR105">
        <v>0</v>
      </c>
      <c r="AT105">
        <v>0</v>
      </c>
      <c r="AV105">
        <v>0</v>
      </c>
      <c r="AW105">
        <v>2</v>
      </c>
      <c r="AX105">
        <v>12479486</v>
      </c>
      <c r="AY105">
        <v>1</v>
      </c>
      <c r="AZ105">
        <v>0</v>
      </c>
      <c r="BA105">
        <v>101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ROW(Source!A41)</f>
        <v>41</v>
      </c>
      <c r="B106">
        <v>12479487</v>
      </c>
      <c r="C106">
        <v>12479475</v>
      </c>
      <c r="D106">
        <v>9348447</v>
      </c>
      <c r="E106">
        <v>1</v>
      </c>
      <c r="F106">
        <v>1</v>
      </c>
      <c r="G106">
        <v>1</v>
      </c>
      <c r="H106">
        <v>3</v>
      </c>
      <c r="I106" t="s">
        <v>351</v>
      </c>
      <c r="J106" t="s">
        <v>352</v>
      </c>
      <c r="K106" t="s">
        <v>353</v>
      </c>
      <c r="L106">
        <v>1354</v>
      </c>
      <c r="N106">
        <v>1010</v>
      </c>
      <c r="O106" t="s">
        <v>74</v>
      </c>
      <c r="P106" t="s">
        <v>74</v>
      </c>
      <c r="Q106">
        <v>1</v>
      </c>
      <c r="Y106">
        <v>0</v>
      </c>
      <c r="AA106">
        <v>79.1</v>
      </c>
      <c r="AB106">
        <v>0</v>
      </c>
      <c r="AC106">
        <v>0</v>
      </c>
      <c r="AD106">
        <v>0</v>
      </c>
      <c r="AN106">
        <v>1</v>
      </c>
      <c r="AO106">
        <v>0</v>
      </c>
      <c r="AP106">
        <v>0</v>
      </c>
      <c r="AQ106">
        <v>0</v>
      </c>
      <c r="AR106">
        <v>0</v>
      </c>
      <c r="AT106">
        <v>0</v>
      </c>
      <c r="AV106">
        <v>0</v>
      </c>
      <c r="AW106">
        <v>2</v>
      </c>
      <c r="AX106">
        <v>12479487</v>
      </c>
      <c r="AY106">
        <v>1</v>
      </c>
      <c r="AZ106">
        <v>0</v>
      </c>
      <c r="BA106">
        <v>102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ROW(Source!A41)</f>
        <v>41</v>
      </c>
      <c r="B107">
        <v>12479519</v>
      </c>
      <c r="C107">
        <v>12479475</v>
      </c>
      <c r="D107">
        <v>0</v>
      </c>
      <c r="E107">
        <v>0</v>
      </c>
      <c r="F107">
        <v>1</v>
      </c>
      <c r="G107">
        <v>1</v>
      </c>
      <c r="H107">
        <v>3</v>
      </c>
      <c r="I107" t="s">
        <v>51</v>
      </c>
      <c r="K107" t="s">
        <v>124</v>
      </c>
      <c r="L107">
        <v>1301</v>
      </c>
      <c r="N107">
        <v>1003</v>
      </c>
      <c r="O107" t="s">
        <v>48</v>
      </c>
      <c r="P107" t="s">
        <v>48</v>
      </c>
      <c r="Q107">
        <v>1</v>
      </c>
      <c r="Y107">
        <v>100</v>
      </c>
      <c r="AA107">
        <v>10.02</v>
      </c>
      <c r="AB107">
        <v>0</v>
      </c>
      <c r="AC107">
        <v>0</v>
      </c>
      <c r="AD107">
        <v>0</v>
      </c>
      <c r="AN107">
        <v>0</v>
      </c>
      <c r="AO107">
        <v>0</v>
      </c>
      <c r="AP107">
        <v>1</v>
      </c>
      <c r="AQ107">
        <v>0</v>
      </c>
      <c r="AR107">
        <v>0</v>
      </c>
      <c r="AT107">
        <v>100</v>
      </c>
      <c r="AV107">
        <v>0</v>
      </c>
      <c r="AW107">
        <v>1</v>
      </c>
      <c r="AX107">
        <v>-1</v>
      </c>
      <c r="AY107">
        <v>0</v>
      </c>
      <c r="AZ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ROW(Source!A41)</f>
        <v>41</v>
      </c>
      <c r="B108">
        <v>12479522</v>
      </c>
      <c r="C108">
        <v>12479475</v>
      </c>
      <c r="D108">
        <v>0</v>
      </c>
      <c r="E108">
        <v>0</v>
      </c>
      <c r="F108">
        <v>1</v>
      </c>
      <c r="G108">
        <v>1</v>
      </c>
      <c r="H108">
        <v>3</v>
      </c>
      <c r="I108" t="s">
        <v>51</v>
      </c>
      <c r="K108" t="s">
        <v>126</v>
      </c>
      <c r="L108">
        <v>1354</v>
      </c>
      <c r="N108">
        <v>1010</v>
      </c>
      <c r="O108" t="s">
        <v>74</v>
      </c>
      <c r="P108" t="s">
        <v>74</v>
      </c>
      <c r="Q108">
        <v>1</v>
      </c>
      <c r="Y108">
        <v>44.186047</v>
      </c>
      <c r="AA108">
        <v>46.092</v>
      </c>
      <c r="AB108">
        <v>0</v>
      </c>
      <c r="AC108">
        <v>0</v>
      </c>
      <c r="AD108">
        <v>0</v>
      </c>
      <c r="AN108">
        <v>0</v>
      </c>
      <c r="AO108">
        <v>0</v>
      </c>
      <c r="AP108">
        <v>1</v>
      </c>
      <c r="AQ108">
        <v>0</v>
      </c>
      <c r="AR108">
        <v>0</v>
      </c>
      <c r="AT108">
        <v>44.186047</v>
      </c>
      <c r="AV108">
        <v>0</v>
      </c>
      <c r="AW108">
        <v>1</v>
      </c>
      <c r="AX108">
        <v>-1</v>
      </c>
      <c r="AY108">
        <v>0</v>
      </c>
      <c r="AZ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ROW(Source!A41)</f>
        <v>41</v>
      </c>
      <c r="B109">
        <v>12479525</v>
      </c>
      <c r="C109">
        <v>12479475</v>
      </c>
      <c r="D109">
        <v>0</v>
      </c>
      <c r="E109">
        <v>0</v>
      </c>
      <c r="F109">
        <v>1</v>
      </c>
      <c r="G109">
        <v>1</v>
      </c>
      <c r="H109">
        <v>3</v>
      </c>
      <c r="I109" t="s">
        <v>51</v>
      </c>
      <c r="K109" t="s">
        <v>128</v>
      </c>
      <c r="L109">
        <v>1354</v>
      </c>
      <c r="N109">
        <v>1010</v>
      </c>
      <c r="O109" t="s">
        <v>74</v>
      </c>
      <c r="P109" t="s">
        <v>74</v>
      </c>
      <c r="Q109">
        <v>1</v>
      </c>
      <c r="Y109">
        <v>46.511628</v>
      </c>
      <c r="AA109">
        <v>2.04</v>
      </c>
      <c r="AB109">
        <v>0</v>
      </c>
      <c r="AC109">
        <v>0</v>
      </c>
      <c r="AD109">
        <v>0</v>
      </c>
      <c r="AN109">
        <v>0</v>
      </c>
      <c r="AO109">
        <v>0</v>
      </c>
      <c r="AP109">
        <v>1</v>
      </c>
      <c r="AQ109">
        <v>0</v>
      </c>
      <c r="AR109">
        <v>0</v>
      </c>
      <c r="AT109">
        <v>46.511628</v>
      </c>
      <c r="AV109">
        <v>0</v>
      </c>
      <c r="AW109">
        <v>1</v>
      </c>
      <c r="AX109">
        <v>-1</v>
      </c>
      <c r="AY109">
        <v>0</v>
      </c>
      <c r="AZ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ROW(Source!A41)</f>
        <v>41</v>
      </c>
      <c r="B110">
        <v>12479528</v>
      </c>
      <c r="C110">
        <v>12479475</v>
      </c>
      <c r="D110">
        <v>0</v>
      </c>
      <c r="E110">
        <v>0</v>
      </c>
      <c r="F110">
        <v>1</v>
      </c>
      <c r="G110">
        <v>1</v>
      </c>
      <c r="H110">
        <v>3</v>
      </c>
      <c r="I110" t="s">
        <v>51</v>
      </c>
      <c r="K110" t="s">
        <v>130</v>
      </c>
      <c r="L110">
        <v>1354</v>
      </c>
      <c r="N110">
        <v>1010</v>
      </c>
      <c r="O110" t="s">
        <v>74</v>
      </c>
      <c r="P110" t="s">
        <v>74</v>
      </c>
      <c r="Q110">
        <v>1</v>
      </c>
      <c r="Y110">
        <v>44.186047</v>
      </c>
      <c r="AA110">
        <v>22.86</v>
      </c>
      <c r="AB110">
        <v>0</v>
      </c>
      <c r="AC110">
        <v>0</v>
      </c>
      <c r="AD110">
        <v>0</v>
      </c>
      <c r="AN110">
        <v>0</v>
      </c>
      <c r="AO110">
        <v>0</v>
      </c>
      <c r="AP110">
        <v>1</v>
      </c>
      <c r="AQ110">
        <v>0</v>
      </c>
      <c r="AR110">
        <v>0</v>
      </c>
      <c r="AT110">
        <v>44.186047</v>
      </c>
      <c r="AV110">
        <v>0</v>
      </c>
      <c r="AW110">
        <v>1</v>
      </c>
      <c r="AX110">
        <v>-1</v>
      </c>
      <c r="AY110">
        <v>0</v>
      </c>
      <c r="AZ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12479363</v>
      </c>
      <c r="C1">
        <v>12479362</v>
      </c>
      <c r="D1">
        <v>5797729</v>
      </c>
      <c r="E1">
        <v>1</v>
      </c>
      <c r="F1">
        <v>1</v>
      </c>
      <c r="G1">
        <v>1</v>
      </c>
      <c r="H1">
        <v>1</v>
      </c>
      <c r="I1" t="s">
        <v>209</v>
      </c>
      <c r="K1" t="s">
        <v>210</v>
      </c>
      <c r="L1">
        <v>1476</v>
      </c>
      <c r="N1">
        <v>1013</v>
      </c>
      <c r="O1" t="s">
        <v>211</v>
      </c>
      <c r="P1" t="s">
        <v>212</v>
      </c>
      <c r="Q1">
        <v>1</v>
      </c>
      <c r="X1">
        <v>34.66</v>
      </c>
      <c r="Y1">
        <v>0</v>
      </c>
      <c r="Z1">
        <v>0</v>
      </c>
      <c r="AA1">
        <v>0</v>
      </c>
      <c r="AB1">
        <v>8.3</v>
      </c>
      <c r="AC1">
        <v>0</v>
      </c>
      <c r="AD1">
        <v>1</v>
      </c>
      <c r="AE1">
        <v>1</v>
      </c>
      <c r="AG1">
        <v>34.66</v>
      </c>
      <c r="AH1">
        <v>2</v>
      </c>
      <c r="AI1">
        <v>12479363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12479364</v>
      </c>
      <c r="C2">
        <v>12479362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25</v>
      </c>
      <c r="K2" t="s">
        <v>213</v>
      </c>
      <c r="L2">
        <v>608254</v>
      </c>
      <c r="N2">
        <v>1013</v>
      </c>
      <c r="O2" t="s">
        <v>214</v>
      </c>
      <c r="P2" t="s">
        <v>214</v>
      </c>
      <c r="Q2">
        <v>1</v>
      </c>
      <c r="X2">
        <v>0.1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0.1</v>
      </c>
      <c r="AH2">
        <v>2</v>
      </c>
      <c r="AI2">
        <v>12479364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12479365</v>
      </c>
      <c r="C3">
        <v>12479362</v>
      </c>
      <c r="D3">
        <v>9283933</v>
      </c>
      <c r="E3">
        <v>1</v>
      </c>
      <c r="F3">
        <v>1</v>
      </c>
      <c r="G3">
        <v>1</v>
      </c>
      <c r="H3">
        <v>2</v>
      </c>
      <c r="I3" t="s">
        <v>215</v>
      </c>
      <c r="J3" t="s">
        <v>216</v>
      </c>
      <c r="K3" t="s">
        <v>217</v>
      </c>
      <c r="L3">
        <v>1368</v>
      </c>
      <c r="N3">
        <v>1011</v>
      </c>
      <c r="O3" t="s">
        <v>218</v>
      </c>
      <c r="P3" t="s">
        <v>218</v>
      </c>
      <c r="Q3">
        <v>1</v>
      </c>
      <c r="X3">
        <v>0.1</v>
      </c>
      <c r="Y3">
        <v>0</v>
      </c>
      <c r="Z3">
        <v>18.58</v>
      </c>
      <c r="AA3">
        <v>11.81</v>
      </c>
      <c r="AB3">
        <v>0</v>
      </c>
      <c r="AC3">
        <v>0</v>
      </c>
      <c r="AD3">
        <v>1</v>
      </c>
      <c r="AE3">
        <v>0</v>
      </c>
      <c r="AG3">
        <v>0.1</v>
      </c>
      <c r="AH3">
        <v>2</v>
      </c>
      <c r="AI3">
        <v>12479365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12479366</v>
      </c>
      <c r="C4">
        <v>12479362</v>
      </c>
      <c r="D4">
        <v>9283748</v>
      </c>
      <c r="E4">
        <v>1</v>
      </c>
      <c r="F4">
        <v>1</v>
      </c>
      <c r="G4">
        <v>1</v>
      </c>
      <c r="H4">
        <v>2</v>
      </c>
      <c r="I4" t="s">
        <v>219</v>
      </c>
      <c r="J4" t="s">
        <v>220</v>
      </c>
      <c r="K4" t="s">
        <v>221</v>
      </c>
      <c r="L4">
        <v>1368</v>
      </c>
      <c r="N4">
        <v>1011</v>
      </c>
      <c r="O4" t="s">
        <v>218</v>
      </c>
      <c r="P4" t="s">
        <v>218</v>
      </c>
      <c r="Q4">
        <v>1</v>
      </c>
      <c r="X4">
        <v>3.3</v>
      </c>
      <c r="Y4">
        <v>0</v>
      </c>
      <c r="Z4">
        <v>0.86</v>
      </c>
      <c r="AA4">
        <v>0</v>
      </c>
      <c r="AB4">
        <v>0</v>
      </c>
      <c r="AC4">
        <v>0</v>
      </c>
      <c r="AD4">
        <v>1</v>
      </c>
      <c r="AE4">
        <v>0</v>
      </c>
      <c r="AG4">
        <v>3.3</v>
      </c>
      <c r="AH4">
        <v>2</v>
      </c>
      <c r="AI4">
        <v>12479366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12479367</v>
      </c>
      <c r="C5">
        <v>12479362</v>
      </c>
      <c r="D5">
        <v>9361862</v>
      </c>
      <c r="E5">
        <v>1</v>
      </c>
      <c r="F5">
        <v>1</v>
      </c>
      <c r="G5">
        <v>1</v>
      </c>
      <c r="H5">
        <v>3</v>
      </c>
      <c r="I5" t="s">
        <v>222</v>
      </c>
      <c r="J5" t="s">
        <v>223</v>
      </c>
      <c r="K5" t="s">
        <v>224</v>
      </c>
      <c r="L5">
        <v>1339</v>
      </c>
      <c r="N5">
        <v>1007</v>
      </c>
      <c r="O5" t="s">
        <v>225</v>
      </c>
      <c r="P5" t="s">
        <v>225</v>
      </c>
      <c r="Q5">
        <v>1</v>
      </c>
      <c r="X5">
        <v>2.74</v>
      </c>
      <c r="Y5">
        <v>8.21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2.74</v>
      </c>
      <c r="AH5">
        <v>2</v>
      </c>
      <c r="AI5">
        <v>12479367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12479368</v>
      </c>
      <c r="C6">
        <v>12479362</v>
      </c>
      <c r="D6">
        <v>9363436</v>
      </c>
      <c r="E6">
        <v>1</v>
      </c>
      <c r="F6">
        <v>1</v>
      </c>
      <c r="G6">
        <v>1</v>
      </c>
      <c r="H6">
        <v>3</v>
      </c>
      <c r="I6" t="s">
        <v>226</v>
      </c>
      <c r="J6" t="s">
        <v>227</v>
      </c>
      <c r="K6" t="s">
        <v>228</v>
      </c>
      <c r="L6">
        <v>1339</v>
      </c>
      <c r="N6">
        <v>1007</v>
      </c>
      <c r="O6" t="s">
        <v>225</v>
      </c>
      <c r="P6" t="s">
        <v>225</v>
      </c>
      <c r="Q6">
        <v>1</v>
      </c>
      <c r="X6">
        <v>0.43</v>
      </c>
      <c r="Y6">
        <v>46.97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0.43</v>
      </c>
      <c r="AH6">
        <v>2</v>
      </c>
      <c r="AI6">
        <v>12479368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12479369</v>
      </c>
      <c r="C7">
        <v>12479362</v>
      </c>
      <c r="D7">
        <v>9317036</v>
      </c>
      <c r="E7">
        <v>1</v>
      </c>
      <c r="F7">
        <v>1</v>
      </c>
      <c r="G7">
        <v>1</v>
      </c>
      <c r="H7">
        <v>3</v>
      </c>
      <c r="I7" t="s">
        <v>229</v>
      </c>
      <c r="J7" t="s">
        <v>230</v>
      </c>
      <c r="K7" t="s">
        <v>231</v>
      </c>
      <c r="L7">
        <v>1348</v>
      </c>
      <c r="N7">
        <v>1009</v>
      </c>
      <c r="O7" t="s">
        <v>134</v>
      </c>
      <c r="P7" t="s">
        <v>134</v>
      </c>
      <c r="Q7">
        <v>1000</v>
      </c>
      <c r="X7">
        <v>0.22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G7">
        <v>0.22</v>
      </c>
      <c r="AH7">
        <v>2</v>
      </c>
      <c r="AI7">
        <v>12479369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12479372</v>
      </c>
      <c r="C8">
        <v>12479371</v>
      </c>
      <c r="D8">
        <v>5797745</v>
      </c>
      <c r="E8">
        <v>1</v>
      </c>
      <c r="F8">
        <v>1</v>
      </c>
      <c r="G8">
        <v>1</v>
      </c>
      <c r="H8">
        <v>1</v>
      </c>
      <c r="I8" t="s">
        <v>232</v>
      </c>
      <c r="K8" t="s">
        <v>233</v>
      </c>
      <c r="L8">
        <v>1476</v>
      </c>
      <c r="N8">
        <v>1013</v>
      </c>
      <c r="O8" t="s">
        <v>211</v>
      </c>
      <c r="P8" t="s">
        <v>212</v>
      </c>
      <c r="Q8">
        <v>1</v>
      </c>
      <c r="X8">
        <v>32.97</v>
      </c>
      <c r="Y8">
        <v>0</v>
      </c>
      <c r="Z8">
        <v>0</v>
      </c>
      <c r="AA8">
        <v>0</v>
      </c>
      <c r="AB8">
        <v>9.61</v>
      </c>
      <c r="AC8">
        <v>0</v>
      </c>
      <c r="AD8">
        <v>1</v>
      </c>
      <c r="AE8">
        <v>1</v>
      </c>
      <c r="AF8" t="s">
        <v>30</v>
      </c>
      <c r="AG8">
        <v>37.915499999999994</v>
      </c>
      <c r="AH8">
        <v>2</v>
      </c>
      <c r="AI8">
        <v>12479372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12479373</v>
      </c>
      <c r="C9">
        <v>12479371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25</v>
      </c>
      <c r="K9" t="s">
        <v>213</v>
      </c>
      <c r="L9">
        <v>608254</v>
      </c>
      <c r="N9">
        <v>1013</v>
      </c>
      <c r="O9" t="s">
        <v>214</v>
      </c>
      <c r="P9" t="s">
        <v>214</v>
      </c>
      <c r="Q9">
        <v>1</v>
      </c>
      <c r="X9">
        <v>0.5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29</v>
      </c>
      <c r="AG9">
        <v>0.625</v>
      </c>
      <c r="AH9">
        <v>2</v>
      </c>
      <c r="AI9">
        <v>12479373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12479374</v>
      </c>
      <c r="C10">
        <v>12479371</v>
      </c>
      <c r="D10">
        <v>9283493</v>
      </c>
      <c r="E10">
        <v>1</v>
      </c>
      <c r="F10">
        <v>1</v>
      </c>
      <c r="G10">
        <v>1</v>
      </c>
      <c r="H10">
        <v>2</v>
      </c>
      <c r="I10" t="s">
        <v>234</v>
      </c>
      <c r="J10" t="s">
        <v>235</v>
      </c>
      <c r="K10" t="s">
        <v>236</v>
      </c>
      <c r="L10">
        <v>1480</v>
      </c>
      <c r="N10">
        <v>1013</v>
      </c>
      <c r="O10" t="s">
        <v>237</v>
      </c>
      <c r="P10" t="s">
        <v>238</v>
      </c>
      <c r="Q10">
        <v>1</v>
      </c>
      <c r="X10">
        <v>0.08</v>
      </c>
      <c r="Y10">
        <v>0</v>
      </c>
      <c r="Z10">
        <v>118.84</v>
      </c>
      <c r="AA10">
        <v>11.81</v>
      </c>
      <c r="AB10">
        <v>0</v>
      </c>
      <c r="AC10">
        <v>0</v>
      </c>
      <c r="AD10">
        <v>1</v>
      </c>
      <c r="AE10">
        <v>0</v>
      </c>
      <c r="AF10" t="s">
        <v>29</v>
      </c>
      <c r="AG10">
        <v>0.1</v>
      </c>
      <c r="AH10">
        <v>2</v>
      </c>
      <c r="AI10">
        <v>12479374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12479375</v>
      </c>
      <c r="C11">
        <v>12479371</v>
      </c>
      <c r="D11">
        <v>9283599</v>
      </c>
      <c r="E11">
        <v>1</v>
      </c>
      <c r="F11">
        <v>1</v>
      </c>
      <c r="G11">
        <v>1</v>
      </c>
      <c r="H11">
        <v>2</v>
      </c>
      <c r="I11" t="s">
        <v>239</v>
      </c>
      <c r="J11" t="s">
        <v>240</v>
      </c>
      <c r="K11" t="s">
        <v>241</v>
      </c>
      <c r="L11">
        <v>1368</v>
      </c>
      <c r="N11">
        <v>1011</v>
      </c>
      <c r="O11" t="s">
        <v>218</v>
      </c>
      <c r="P11" t="s">
        <v>218</v>
      </c>
      <c r="Q11">
        <v>1</v>
      </c>
      <c r="X11">
        <v>0.07</v>
      </c>
      <c r="Y11">
        <v>0</v>
      </c>
      <c r="Z11">
        <v>123.73</v>
      </c>
      <c r="AA11">
        <v>11.81</v>
      </c>
      <c r="AB11">
        <v>0</v>
      </c>
      <c r="AC11">
        <v>0</v>
      </c>
      <c r="AD11">
        <v>1</v>
      </c>
      <c r="AE11">
        <v>0</v>
      </c>
      <c r="AF11" t="s">
        <v>29</v>
      </c>
      <c r="AG11">
        <v>0.08750000000000001</v>
      </c>
      <c r="AH11">
        <v>2</v>
      </c>
      <c r="AI11">
        <v>12479375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12479376</v>
      </c>
      <c r="C12">
        <v>12479371</v>
      </c>
      <c r="D12">
        <v>9283748</v>
      </c>
      <c r="E12">
        <v>1</v>
      </c>
      <c r="F12">
        <v>1</v>
      </c>
      <c r="G12">
        <v>1</v>
      </c>
      <c r="H12">
        <v>2</v>
      </c>
      <c r="I12" t="s">
        <v>219</v>
      </c>
      <c r="J12" t="s">
        <v>220</v>
      </c>
      <c r="K12" t="s">
        <v>221</v>
      </c>
      <c r="L12">
        <v>1368</v>
      </c>
      <c r="N12">
        <v>1011</v>
      </c>
      <c r="O12" t="s">
        <v>218</v>
      </c>
      <c r="P12" t="s">
        <v>218</v>
      </c>
      <c r="Q12">
        <v>1</v>
      </c>
      <c r="X12">
        <v>1.15</v>
      </c>
      <c r="Y12">
        <v>0</v>
      </c>
      <c r="Z12">
        <v>0.86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29</v>
      </c>
      <c r="AG12">
        <v>1.4375</v>
      </c>
      <c r="AH12">
        <v>2</v>
      </c>
      <c r="AI12">
        <v>12479376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ROW(Source!A25)</f>
        <v>25</v>
      </c>
      <c r="B13">
        <v>12479377</v>
      </c>
      <c r="C13">
        <v>12479371</v>
      </c>
      <c r="D13">
        <v>9286871</v>
      </c>
      <c r="E13">
        <v>1</v>
      </c>
      <c r="F13">
        <v>1</v>
      </c>
      <c r="G13">
        <v>1</v>
      </c>
      <c r="H13">
        <v>2</v>
      </c>
      <c r="I13" t="s">
        <v>242</v>
      </c>
      <c r="J13" t="s">
        <v>243</v>
      </c>
      <c r="K13" t="s">
        <v>244</v>
      </c>
      <c r="L13">
        <v>1368</v>
      </c>
      <c r="N13">
        <v>1011</v>
      </c>
      <c r="O13" t="s">
        <v>218</v>
      </c>
      <c r="P13" t="s">
        <v>218</v>
      </c>
      <c r="Q13">
        <v>1</v>
      </c>
      <c r="X13">
        <v>0.35</v>
      </c>
      <c r="Y13">
        <v>0</v>
      </c>
      <c r="Z13">
        <v>60.77</v>
      </c>
      <c r="AA13">
        <v>11.81</v>
      </c>
      <c r="AB13">
        <v>0</v>
      </c>
      <c r="AC13">
        <v>0</v>
      </c>
      <c r="AD13">
        <v>1</v>
      </c>
      <c r="AE13">
        <v>0</v>
      </c>
      <c r="AF13" t="s">
        <v>29</v>
      </c>
      <c r="AG13">
        <v>0.4375</v>
      </c>
      <c r="AH13">
        <v>2</v>
      </c>
      <c r="AI13">
        <v>12479377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ROW(Source!A25)</f>
        <v>25</v>
      </c>
      <c r="B14">
        <v>12479378</v>
      </c>
      <c r="C14">
        <v>12479371</v>
      </c>
      <c r="D14">
        <v>9361502</v>
      </c>
      <c r="E14">
        <v>1</v>
      </c>
      <c r="F14">
        <v>1</v>
      </c>
      <c r="G14">
        <v>1</v>
      </c>
      <c r="H14">
        <v>3</v>
      </c>
      <c r="I14" t="s">
        <v>245</v>
      </c>
      <c r="J14" t="s">
        <v>246</v>
      </c>
      <c r="K14" t="s">
        <v>247</v>
      </c>
      <c r="L14">
        <v>1348</v>
      </c>
      <c r="N14">
        <v>1009</v>
      </c>
      <c r="O14" t="s">
        <v>134</v>
      </c>
      <c r="P14" t="s">
        <v>134</v>
      </c>
      <c r="Q14">
        <v>1000</v>
      </c>
      <c r="X14">
        <v>0.00013</v>
      </c>
      <c r="Y14">
        <v>36736.06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0.00013</v>
      </c>
      <c r="AH14">
        <v>2</v>
      </c>
      <c r="AI14">
        <v>12479378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ROW(Source!A25)</f>
        <v>25</v>
      </c>
      <c r="B15">
        <v>12479379</v>
      </c>
      <c r="C15">
        <v>12479371</v>
      </c>
      <c r="D15">
        <v>9361862</v>
      </c>
      <c r="E15">
        <v>1</v>
      </c>
      <c r="F15">
        <v>1</v>
      </c>
      <c r="G15">
        <v>1</v>
      </c>
      <c r="H15">
        <v>3</v>
      </c>
      <c r="I15" t="s">
        <v>222</v>
      </c>
      <c r="J15" t="s">
        <v>223</v>
      </c>
      <c r="K15" t="s">
        <v>224</v>
      </c>
      <c r="L15">
        <v>1339</v>
      </c>
      <c r="N15">
        <v>1007</v>
      </c>
      <c r="O15" t="s">
        <v>225</v>
      </c>
      <c r="P15" t="s">
        <v>225</v>
      </c>
      <c r="Q15">
        <v>1</v>
      </c>
      <c r="X15">
        <v>0.281</v>
      </c>
      <c r="Y15">
        <v>8.21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0.281</v>
      </c>
      <c r="AH15">
        <v>2</v>
      </c>
      <c r="AI15">
        <v>12479379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ROW(Source!A25)</f>
        <v>25</v>
      </c>
      <c r="B16">
        <v>12479380</v>
      </c>
      <c r="C16">
        <v>12479371</v>
      </c>
      <c r="D16">
        <v>9361932</v>
      </c>
      <c r="E16">
        <v>1</v>
      </c>
      <c r="F16">
        <v>1</v>
      </c>
      <c r="G16">
        <v>1</v>
      </c>
      <c r="H16">
        <v>3</v>
      </c>
      <c r="I16" t="s">
        <v>248</v>
      </c>
      <c r="J16" t="s">
        <v>249</v>
      </c>
      <c r="K16" t="s">
        <v>250</v>
      </c>
      <c r="L16">
        <v>1348</v>
      </c>
      <c r="N16">
        <v>1009</v>
      </c>
      <c r="O16" t="s">
        <v>134</v>
      </c>
      <c r="P16" t="s">
        <v>134</v>
      </c>
      <c r="Q16">
        <v>1000</v>
      </c>
      <c r="X16">
        <v>0.00044</v>
      </c>
      <c r="Y16">
        <v>13884.14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0.00044</v>
      </c>
      <c r="AH16">
        <v>2</v>
      </c>
      <c r="AI16">
        <v>12479380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ROW(Source!A25)</f>
        <v>25</v>
      </c>
      <c r="B17">
        <v>12479381</v>
      </c>
      <c r="C17">
        <v>12479371</v>
      </c>
      <c r="D17">
        <v>9362251</v>
      </c>
      <c r="E17">
        <v>1</v>
      </c>
      <c r="F17">
        <v>1</v>
      </c>
      <c r="G17">
        <v>1</v>
      </c>
      <c r="H17">
        <v>3</v>
      </c>
      <c r="I17" t="s">
        <v>251</v>
      </c>
      <c r="J17" t="s">
        <v>252</v>
      </c>
      <c r="K17" t="s">
        <v>253</v>
      </c>
      <c r="L17">
        <v>1348</v>
      </c>
      <c r="N17">
        <v>1009</v>
      </c>
      <c r="O17" t="s">
        <v>134</v>
      </c>
      <c r="P17" t="s">
        <v>134</v>
      </c>
      <c r="Q17">
        <v>1000</v>
      </c>
      <c r="X17">
        <v>0.00053</v>
      </c>
      <c r="Y17">
        <v>22015.32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0.00053</v>
      </c>
      <c r="AH17">
        <v>2</v>
      </c>
      <c r="AI17">
        <v>12479381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ROW(Source!A25)</f>
        <v>25</v>
      </c>
      <c r="B18">
        <v>12479382</v>
      </c>
      <c r="C18">
        <v>12479371</v>
      </c>
      <c r="D18">
        <v>9362481</v>
      </c>
      <c r="E18">
        <v>1</v>
      </c>
      <c r="F18">
        <v>1</v>
      </c>
      <c r="G18">
        <v>1</v>
      </c>
      <c r="H18">
        <v>3</v>
      </c>
      <c r="I18" t="s">
        <v>254</v>
      </c>
      <c r="J18" t="s">
        <v>255</v>
      </c>
      <c r="K18" t="s">
        <v>256</v>
      </c>
      <c r="L18">
        <v>1348</v>
      </c>
      <c r="N18">
        <v>1009</v>
      </c>
      <c r="O18" t="s">
        <v>134</v>
      </c>
      <c r="P18" t="s">
        <v>134</v>
      </c>
      <c r="Q18">
        <v>1000</v>
      </c>
      <c r="X18">
        <v>0.00017</v>
      </c>
      <c r="Y18">
        <v>14752.49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0.00017</v>
      </c>
      <c r="AH18">
        <v>2</v>
      </c>
      <c r="AI18">
        <v>12479382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ROW(Source!A25)</f>
        <v>25</v>
      </c>
      <c r="B19">
        <v>12479383</v>
      </c>
      <c r="C19">
        <v>12479371</v>
      </c>
      <c r="D19">
        <v>9363435</v>
      </c>
      <c r="E19">
        <v>1</v>
      </c>
      <c r="F19">
        <v>1</v>
      </c>
      <c r="G19">
        <v>1</v>
      </c>
      <c r="H19">
        <v>3</v>
      </c>
      <c r="I19" t="s">
        <v>257</v>
      </c>
      <c r="J19" t="s">
        <v>258</v>
      </c>
      <c r="K19" t="s">
        <v>259</v>
      </c>
      <c r="L19">
        <v>1346</v>
      </c>
      <c r="N19">
        <v>1009</v>
      </c>
      <c r="O19" t="s">
        <v>40</v>
      </c>
      <c r="P19" t="s">
        <v>40</v>
      </c>
      <c r="Q19">
        <v>1</v>
      </c>
      <c r="X19">
        <v>0.0063</v>
      </c>
      <c r="Y19">
        <v>2.7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0.0063</v>
      </c>
      <c r="AH19">
        <v>2</v>
      </c>
      <c r="AI19">
        <v>12479383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ROW(Source!A25)</f>
        <v>25</v>
      </c>
      <c r="B20">
        <v>12479384</v>
      </c>
      <c r="C20">
        <v>12479371</v>
      </c>
      <c r="D20">
        <v>9363516</v>
      </c>
      <c r="E20">
        <v>1</v>
      </c>
      <c r="F20">
        <v>1</v>
      </c>
      <c r="G20">
        <v>1</v>
      </c>
      <c r="H20">
        <v>3</v>
      </c>
      <c r="I20" t="s">
        <v>260</v>
      </c>
      <c r="J20" t="s">
        <v>261</v>
      </c>
      <c r="K20" t="s">
        <v>262</v>
      </c>
      <c r="L20">
        <v>1346</v>
      </c>
      <c r="N20">
        <v>1009</v>
      </c>
      <c r="O20" t="s">
        <v>40</v>
      </c>
      <c r="P20" t="s">
        <v>40</v>
      </c>
      <c r="Q20">
        <v>1</v>
      </c>
      <c r="X20">
        <v>0.06</v>
      </c>
      <c r="Y20">
        <v>37.18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0.06</v>
      </c>
      <c r="AH20">
        <v>2</v>
      </c>
      <c r="AI20">
        <v>12479384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ROW(Source!A25)</f>
        <v>25</v>
      </c>
      <c r="B21">
        <v>12479385</v>
      </c>
      <c r="C21">
        <v>12479371</v>
      </c>
      <c r="D21">
        <v>9360609</v>
      </c>
      <c r="E21">
        <v>1</v>
      </c>
      <c r="F21">
        <v>1</v>
      </c>
      <c r="G21">
        <v>1</v>
      </c>
      <c r="H21">
        <v>3</v>
      </c>
      <c r="I21" t="s">
        <v>263</v>
      </c>
      <c r="J21" t="s">
        <v>264</v>
      </c>
      <c r="K21" t="s">
        <v>265</v>
      </c>
      <c r="L21">
        <v>1354</v>
      </c>
      <c r="N21">
        <v>1010</v>
      </c>
      <c r="O21" t="s">
        <v>74</v>
      </c>
      <c r="P21" t="s">
        <v>74</v>
      </c>
      <c r="Q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G21">
        <v>0</v>
      </c>
      <c r="AH21">
        <v>2</v>
      </c>
      <c r="AI21">
        <v>12479385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ROW(Source!A25)</f>
        <v>25</v>
      </c>
      <c r="B22">
        <v>12479386</v>
      </c>
      <c r="C22">
        <v>12479371</v>
      </c>
      <c r="D22">
        <v>9341899</v>
      </c>
      <c r="E22">
        <v>1</v>
      </c>
      <c r="F22">
        <v>1</v>
      </c>
      <c r="G22">
        <v>1</v>
      </c>
      <c r="H22">
        <v>3</v>
      </c>
      <c r="I22" t="s">
        <v>46</v>
      </c>
      <c r="J22" t="s">
        <v>49</v>
      </c>
      <c r="K22" t="s">
        <v>47</v>
      </c>
      <c r="L22">
        <v>1301</v>
      </c>
      <c r="N22">
        <v>1003</v>
      </c>
      <c r="O22" t="s">
        <v>48</v>
      </c>
      <c r="P22" t="s">
        <v>48</v>
      </c>
      <c r="Q22">
        <v>1</v>
      </c>
      <c r="X22">
        <v>100</v>
      </c>
      <c r="Y22">
        <v>45.64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100</v>
      </c>
      <c r="AH22">
        <v>2</v>
      </c>
      <c r="AI22">
        <v>12479386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ROW(Source!A25)</f>
        <v>25</v>
      </c>
      <c r="B23">
        <v>12479387</v>
      </c>
      <c r="C23">
        <v>12479371</v>
      </c>
      <c r="D23">
        <v>9342261</v>
      </c>
      <c r="E23">
        <v>1</v>
      </c>
      <c r="F23">
        <v>1</v>
      </c>
      <c r="G23">
        <v>1</v>
      </c>
      <c r="H23">
        <v>3</v>
      </c>
      <c r="I23" t="s">
        <v>38</v>
      </c>
      <c r="J23" t="s">
        <v>41</v>
      </c>
      <c r="K23" t="s">
        <v>39</v>
      </c>
      <c r="L23">
        <v>1346</v>
      </c>
      <c r="N23">
        <v>1009</v>
      </c>
      <c r="O23" t="s">
        <v>40</v>
      </c>
      <c r="P23" t="s">
        <v>40</v>
      </c>
      <c r="Q23">
        <v>1</v>
      </c>
      <c r="X23">
        <v>0</v>
      </c>
      <c r="Y23">
        <v>14.17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0</v>
      </c>
      <c r="AH23">
        <v>2</v>
      </c>
      <c r="AI23">
        <v>12479387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ROW(Source!A25)</f>
        <v>25</v>
      </c>
      <c r="B24">
        <v>12479388</v>
      </c>
      <c r="C24">
        <v>12479371</v>
      </c>
      <c r="D24">
        <v>9337853</v>
      </c>
      <c r="E24">
        <v>1</v>
      </c>
      <c r="F24">
        <v>1</v>
      </c>
      <c r="G24">
        <v>1</v>
      </c>
      <c r="H24">
        <v>3</v>
      </c>
      <c r="I24" t="s">
        <v>266</v>
      </c>
      <c r="J24" t="s">
        <v>267</v>
      </c>
      <c r="K24" t="s">
        <v>268</v>
      </c>
      <c r="L24">
        <v>1339</v>
      </c>
      <c r="N24">
        <v>1007</v>
      </c>
      <c r="O24" t="s">
        <v>225</v>
      </c>
      <c r="P24" t="s">
        <v>225</v>
      </c>
      <c r="Q24">
        <v>1</v>
      </c>
      <c r="X24">
        <v>1.76</v>
      </c>
      <c r="Y24">
        <v>3.2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1.76</v>
      </c>
      <c r="AH24">
        <v>2</v>
      </c>
      <c r="AI24">
        <v>12479388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ROW(Source!A29)</f>
        <v>29</v>
      </c>
      <c r="B25">
        <v>12479392</v>
      </c>
      <c r="C25">
        <v>12479391</v>
      </c>
      <c r="D25">
        <v>5797751</v>
      </c>
      <c r="E25">
        <v>1</v>
      </c>
      <c r="F25">
        <v>1</v>
      </c>
      <c r="G25">
        <v>1</v>
      </c>
      <c r="H25">
        <v>1</v>
      </c>
      <c r="I25" t="s">
        <v>269</v>
      </c>
      <c r="K25" t="s">
        <v>270</v>
      </c>
      <c r="L25">
        <v>1476</v>
      </c>
      <c r="N25">
        <v>1013</v>
      </c>
      <c r="O25" t="s">
        <v>211</v>
      </c>
      <c r="P25" t="s">
        <v>212</v>
      </c>
      <c r="Q25">
        <v>1</v>
      </c>
      <c r="X25">
        <v>4.46</v>
      </c>
      <c r="Y25">
        <v>0</v>
      </c>
      <c r="Z25">
        <v>0</v>
      </c>
      <c r="AA25">
        <v>0</v>
      </c>
      <c r="AB25">
        <v>9.91</v>
      </c>
      <c r="AC25">
        <v>0</v>
      </c>
      <c r="AD25">
        <v>1</v>
      </c>
      <c r="AE25">
        <v>1</v>
      </c>
      <c r="AF25" t="s">
        <v>30</v>
      </c>
      <c r="AG25">
        <v>5.129</v>
      </c>
      <c r="AH25">
        <v>2</v>
      </c>
      <c r="AI25">
        <v>12479392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ROW(Source!A29)</f>
        <v>29</v>
      </c>
      <c r="B26">
        <v>12479393</v>
      </c>
      <c r="C26">
        <v>12479391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25</v>
      </c>
      <c r="K26" t="s">
        <v>213</v>
      </c>
      <c r="L26">
        <v>608254</v>
      </c>
      <c r="N26">
        <v>1013</v>
      </c>
      <c r="O26" t="s">
        <v>214</v>
      </c>
      <c r="P26" t="s">
        <v>214</v>
      </c>
      <c r="Q26">
        <v>1</v>
      </c>
      <c r="X26">
        <v>0.01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29</v>
      </c>
      <c r="AG26">
        <v>0.0125</v>
      </c>
      <c r="AH26">
        <v>2</v>
      </c>
      <c r="AI26">
        <v>12479393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ROW(Source!A29)</f>
        <v>29</v>
      </c>
      <c r="B27">
        <v>12479394</v>
      </c>
      <c r="C27">
        <v>12479391</v>
      </c>
      <c r="D27">
        <v>9283744</v>
      </c>
      <c r="E27">
        <v>1</v>
      </c>
      <c r="F27">
        <v>1</v>
      </c>
      <c r="G27">
        <v>1</v>
      </c>
      <c r="H27">
        <v>2</v>
      </c>
      <c r="I27" t="s">
        <v>271</v>
      </c>
      <c r="J27" t="s">
        <v>272</v>
      </c>
      <c r="K27" t="s">
        <v>273</v>
      </c>
      <c r="L27">
        <v>1368</v>
      </c>
      <c r="N27">
        <v>1011</v>
      </c>
      <c r="O27" t="s">
        <v>218</v>
      </c>
      <c r="P27" t="s">
        <v>218</v>
      </c>
      <c r="Q27">
        <v>1</v>
      </c>
      <c r="X27">
        <v>0.43</v>
      </c>
      <c r="Y27">
        <v>0</v>
      </c>
      <c r="Z27">
        <v>2.94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29</v>
      </c>
      <c r="AG27">
        <v>0.5375</v>
      </c>
      <c r="AH27">
        <v>2</v>
      </c>
      <c r="AI27">
        <v>12479394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ROW(Source!A29)</f>
        <v>29</v>
      </c>
      <c r="B28">
        <v>12479395</v>
      </c>
      <c r="C28">
        <v>12479391</v>
      </c>
      <c r="D28">
        <v>9283748</v>
      </c>
      <c r="E28">
        <v>1</v>
      </c>
      <c r="F28">
        <v>1</v>
      </c>
      <c r="G28">
        <v>1</v>
      </c>
      <c r="H28">
        <v>2</v>
      </c>
      <c r="I28" t="s">
        <v>219</v>
      </c>
      <c r="J28" t="s">
        <v>220</v>
      </c>
      <c r="K28" t="s">
        <v>221</v>
      </c>
      <c r="L28">
        <v>1368</v>
      </c>
      <c r="N28">
        <v>1011</v>
      </c>
      <c r="O28" t="s">
        <v>218</v>
      </c>
      <c r="P28" t="s">
        <v>218</v>
      </c>
      <c r="Q28">
        <v>1</v>
      </c>
      <c r="X28">
        <v>0.49</v>
      </c>
      <c r="Y28">
        <v>0</v>
      </c>
      <c r="Z28">
        <v>0.86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29</v>
      </c>
      <c r="AG28">
        <v>0.6125</v>
      </c>
      <c r="AH28">
        <v>2</v>
      </c>
      <c r="AI28">
        <v>12479395</v>
      </c>
      <c r="AJ28">
        <v>29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ROW(Source!A29)</f>
        <v>29</v>
      </c>
      <c r="B29">
        <v>12479396</v>
      </c>
      <c r="C29">
        <v>12479391</v>
      </c>
      <c r="D29">
        <v>9286871</v>
      </c>
      <c r="E29">
        <v>1</v>
      </c>
      <c r="F29">
        <v>1</v>
      </c>
      <c r="G29">
        <v>1</v>
      </c>
      <c r="H29">
        <v>2</v>
      </c>
      <c r="I29" t="s">
        <v>242</v>
      </c>
      <c r="J29" t="s">
        <v>243</v>
      </c>
      <c r="K29" t="s">
        <v>244</v>
      </c>
      <c r="L29">
        <v>1368</v>
      </c>
      <c r="N29">
        <v>1011</v>
      </c>
      <c r="O29" t="s">
        <v>218</v>
      </c>
      <c r="P29" t="s">
        <v>218</v>
      </c>
      <c r="Q29">
        <v>1</v>
      </c>
      <c r="X29">
        <v>0.01</v>
      </c>
      <c r="Y29">
        <v>0</v>
      </c>
      <c r="Z29">
        <v>60.77</v>
      </c>
      <c r="AA29">
        <v>11.81</v>
      </c>
      <c r="AB29">
        <v>0</v>
      </c>
      <c r="AC29">
        <v>0</v>
      </c>
      <c r="AD29">
        <v>1</v>
      </c>
      <c r="AE29">
        <v>0</v>
      </c>
      <c r="AF29" t="s">
        <v>29</v>
      </c>
      <c r="AG29">
        <v>0.0125</v>
      </c>
      <c r="AH29">
        <v>2</v>
      </c>
      <c r="AI29">
        <v>12479396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ROW(Source!A29)</f>
        <v>29</v>
      </c>
      <c r="B30">
        <v>12479397</v>
      </c>
      <c r="C30">
        <v>12479391</v>
      </c>
      <c r="D30">
        <v>9361862</v>
      </c>
      <c r="E30">
        <v>1</v>
      </c>
      <c r="F30">
        <v>1</v>
      </c>
      <c r="G30">
        <v>1</v>
      </c>
      <c r="H30">
        <v>3</v>
      </c>
      <c r="I30" t="s">
        <v>222</v>
      </c>
      <c r="J30" t="s">
        <v>223</v>
      </c>
      <c r="K30" t="s">
        <v>224</v>
      </c>
      <c r="L30">
        <v>1339</v>
      </c>
      <c r="N30">
        <v>1007</v>
      </c>
      <c r="O30" t="s">
        <v>225</v>
      </c>
      <c r="P30" t="s">
        <v>225</v>
      </c>
      <c r="Q30">
        <v>1</v>
      </c>
      <c r="X30">
        <v>0.037</v>
      </c>
      <c r="Y30">
        <v>8.21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0.037</v>
      </c>
      <c r="AH30">
        <v>2</v>
      </c>
      <c r="AI30">
        <v>12479397</v>
      </c>
      <c r="AJ30">
        <v>31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ROW(Source!A29)</f>
        <v>29</v>
      </c>
      <c r="B31">
        <v>12479398</v>
      </c>
      <c r="C31">
        <v>12479391</v>
      </c>
      <c r="D31">
        <v>9363326</v>
      </c>
      <c r="E31">
        <v>1</v>
      </c>
      <c r="F31">
        <v>1</v>
      </c>
      <c r="G31">
        <v>1</v>
      </c>
      <c r="H31">
        <v>3</v>
      </c>
      <c r="I31" t="s">
        <v>274</v>
      </c>
      <c r="J31" t="s">
        <v>275</v>
      </c>
      <c r="K31" t="s">
        <v>276</v>
      </c>
      <c r="L31">
        <v>1348</v>
      </c>
      <c r="N31">
        <v>1009</v>
      </c>
      <c r="O31" t="s">
        <v>134</v>
      </c>
      <c r="P31" t="s">
        <v>134</v>
      </c>
      <c r="Q31">
        <v>1000</v>
      </c>
      <c r="X31">
        <v>0.00015</v>
      </c>
      <c r="Y31">
        <v>8975.91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0.00015</v>
      </c>
      <c r="AH31">
        <v>2</v>
      </c>
      <c r="AI31">
        <v>12479398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ROW(Source!A29)</f>
        <v>29</v>
      </c>
      <c r="B32">
        <v>12479399</v>
      </c>
      <c r="C32">
        <v>12479391</v>
      </c>
      <c r="D32">
        <v>9363436</v>
      </c>
      <c r="E32">
        <v>1</v>
      </c>
      <c r="F32">
        <v>1</v>
      </c>
      <c r="G32">
        <v>1</v>
      </c>
      <c r="H32">
        <v>3</v>
      </c>
      <c r="I32" t="s">
        <v>226</v>
      </c>
      <c r="J32" t="s">
        <v>227</v>
      </c>
      <c r="K32" t="s">
        <v>228</v>
      </c>
      <c r="L32">
        <v>1339</v>
      </c>
      <c r="N32">
        <v>1007</v>
      </c>
      <c r="O32" t="s">
        <v>225</v>
      </c>
      <c r="P32" t="s">
        <v>225</v>
      </c>
      <c r="Q32">
        <v>1</v>
      </c>
      <c r="X32">
        <v>0.0084</v>
      </c>
      <c r="Y32">
        <v>46.97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0.0084</v>
      </c>
      <c r="AH32">
        <v>2</v>
      </c>
      <c r="AI32">
        <v>12479399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ROW(Source!A29)</f>
        <v>29</v>
      </c>
      <c r="B33">
        <v>12479400</v>
      </c>
      <c r="C33">
        <v>12479391</v>
      </c>
      <c r="D33">
        <v>9359269</v>
      </c>
      <c r="E33">
        <v>1</v>
      </c>
      <c r="F33">
        <v>1</v>
      </c>
      <c r="G33">
        <v>1</v>
      </c>
      <c r="H33">
        <v>3</v>
      </c>
      <c r="I33" t="s">
        <v>277</v>
      </c>
      <c r="J33" t="s">
        <v>278</v>
      </c>
      <c r="K33" t="s">
        <v>279</v>
      </c>
      <c r="L33">
        <v>1301</v>
      </c>
      <c r="N33">
        <v>1003</v>
      </c>
      <c r="O33" t="s">
        <v>48</v>
      </c>
      <c r="P33" t="s">
        <v>48</v>
      </c>
      <c r="Q33">
        <v>1</v>
      </c>
      <c r="X33">
        <v>0.4</v>
      </c>
      <c r="Y33">
        <v>41.64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0.4</v>
      </c>
      <c r="AH33">
        <v>2</v>
      </c>
      <c r="AI33">
        <v>12479400</v>
      </c>
      <c r="AJ33">
        <v>34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ROW(Source!A29)</f>
        <v>29</v>
      </c>
      <c r="B34">
        <v>12479401</v>
      </c>
      <c r="C34">
        <v>12479391</v>
      </c>
      <c r="D34">
        <v>9360609</v>
      </c>
      <c r="E34">
        <v>1</v>
      </c>
      <c r="F34">
        <v>1</v>
      </c>
      <c r="G34">
        <v>1</v>
      </c>
      <c r="H34">
        <v>3</v>
      </c>
      <c r="I34" t="s">
        <v>263</v>
      </c>
      <c r="J34" t="s">
        <v>264</v>
      </c>
      <c r="K34" t="s">
        <v>265</v>
      </c>
      <c r="L34">
        <v>1354</v>
      </c>
      <c r="N34">
        <v>1010</v>
      </c>
      <c r="O34" t="s">
        <v>74</v>
      </c>
      <c r="P34" t="s">
        <v>74</v>
      </c>
      <c r="Q34">
        <v>1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G34">
        <v>1</v>
      </c>
      <c r="AH34">
        <v>2</v>
      </c>
      <c r="AI34">
        <v>12479401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ROW(Source!A30)</f>
        <v>30</v>
      </c>
      <c r="B35">
        <v>12479404</v>
      </c>
      <c r="C35">
        <v>12479403</v>
      </c>
      <c r="D35">
        <v>5797751</v>
      </c>
      <c r="E35">
        <v>1</v>
      </c>
      <c r="F35">
        <v>1</v>
      </c>
      <c r="G35">
        <v>1</v>
      </c>
      <c r="H35">
        <v>1</v>
      </c>
      <c r="I35" t="s">
        <v>269</v>
      </c>
      <c r="K35" t="s">
        <v>270</v>
      </c>
      <c r="L35">
        <v>1476</v>
      </c>
      <c r="N35">
        <v>1013</v>
      </c>
      <c r="O35" t="s">
        <v>211</v>
      </c>
      <c r="P35" t="s">
        <v>212</v>
      </c>
      <c r="Q35">
        <v>1</v>
      </c>
      <c r="X35">
        <v>4.46</v>
      </c>
      <c r="Y35">
        <v>0</v>
      </c>
      <c r="Z35">
        <v>0</v>
      </c>
      <c r="AA35">
        <v>0</v>
      </c>
      <c r="AB35">
        <v>9.91</v>
      </c>
      <c r="AC35">
        <v>0</v>
      </c>
      <c r="AD35">
        <v>1</v>
      </c>
      <c r="AE35">
        <v>1</v>
      </c>
      <c r="AF35" t="s">
        <v>30</v>
      </c>
      <c r="AG35">
        <v>5.129</v>
      </c>
      <c r="AH35">
        <v>2</v>
      </c>
      <c r="AI35">
        <v>12479404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ROW(Source!A30)</f>
        <v>30</v>
      </c>
      <c r="B36">
        <v>12479405</v>
      </c>
      <c r="C36">
        <v>12479403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25</v>
      </c>
      <c r="K36" t="s">
        <v>213</v>
      </c>
      <c r="L36">
        <v>608254</v>
      </c>
      <c r="N36">
        <v>1013</v>
      </c>
      <c r="O36" t="s">
        <v>214</v>
      </c>
      <c r="P36" t="s">
        <v>214</v>
      </c>
      <c r="Q36">
        <v>1</v>
      </c>
      <c r="X36">
        <v>0.01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29</v>
      </c>
      <c r="AG36">
        <v>0.0125</v>
      </c>
      <c r="AH36">
        <v>2</v>
      </c>
      <c r="AI36">
        <v>12479405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ROW(Source!A30)</f>
        <v>30</v>
      </c>
      <c r="B37">
        <v>12479406</v>
      </c>
      <c r="C37">
        <v>12479403</v>
      </c>
      <c r="D37">
        <v>9283744</v>
      </c>
      <c r="E37">
        <v>1</v>
      </c>
      <c r="F37">
        <v>1</v>
      </c>
      <c r="G37">
        <v>1</v>
      </c>
      <c r="H37">
        <v>2</v>
      </c>
      <c r="I37" t="s">
        <v>271</v>
      </c>
      <c r="J37" t="s">
        <v>272</v>
      </c>
      <c r="K37" t="s">
        <v>273</v>
      </c>
      <c r="L37">
        <v>1368</v>
      </c>
      <c r="N37">
        <v>1011</v>
      </c>
      <c r="O37" t="s">
        <v>218</v>
      </c>
      <c r="P37" t="s">
        <v>218</v>
      </c>
      <c r="Q37">
        <v>1</v>
      </c>
      <c r="X37">
        <v>0.43</v>
      </c>
      <c r="Y37">
        <v>0</v>
      </c>
      <c r="Z37">
        <v>2.94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29</v>
      </c>
      <c r="AG37">
        <v>0.5375</v>
      </c>
      <c r="AH37">
        <v>2</v>
      </c>
      <c r="AI37">
        <v>12479406</v>
      </c>
      <c r="AJ37">
        <v>38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ROW(Source!A30)</f>
        <v>30</v>
      </c>
      <c r="B38">
        <v>12479407</v>
      </c>
      <c r="C38">
        <v>12479403</v>
      </c>
      <c r="D38">
        <v>9283748</v>
      </c>
      <c r="E38">
        <v>1</v>
      </c>
      <c r="F38">
        <v>1</v>
      </c>
      <c r="G38">
        <v>1</v>
      </c>
      <c r="H38">
        <v>2</v>
      </c>
      <c r="I38" t="s">
        <v>219</v>
      </c>
      <c r="J38" t="s">
        <v>220</v>
      </c>
      <c r="K38" t="s">
        <v>221</v>
      </c>
      <c r="L38">
        <v>1368</v>
      </c>
      <c r="N38">
        <v>1011</v>
      </c>
      <c r="O38" t="s">
        <v>218</v>
      </c>
      <c r="P38" t="s">
        <v>218</v>
      </c>
      <c r="Q38">
        <v>1</v>
      </c>
      <c r="X38">
        <v>0.49</v>
      </c>
      <c r="Y38">
        <v>0</v>
      </c>
      <c r="Z38">
        <v>0.86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29</v>
      </c>
      <c r="AG38">
        <v>0.6125</v>
      </c>
      <c r="AH38">
        <v>2</v>
      </c>
      <c r="AI38">
        <v>12479407</v>
      </c>
      <c r="AJ38">
        <v>39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ROW(Source!A30)</f>
        <v>30</v>
      </c>
      <c r="B39">
        <v>12479408</v>
      </c>
      <c r="C39">
        <v>12479403</v>
      </c>
      <c r="D39">
        <v>9286871</v>
      </c>
      <c r="E39">
        <v>1</v>
      </c>
      <c r="F39">
        <v>1</v>
      </c>
      <c r="G39">
        <v>1</v>
      </c>
      <c r="H39">
        <v>2</v>
      </c>
      <c r="I39" t="s">
        <v>242</v>
      </c>
      <c r="J39" t="s">
        <v>243</v>
      </c>
      <c r="K39" t="s">
        <v>244</v>
      </c>
      <c r="L39">
        <v>1368</v>
      </c>
      <c r="N39">
        <v>1011</v>
      </c>
      <c r="O39" t="s">
        <v>218</v>
      </c>
      <c r="P39" t="s">
        <v>218</v>
      </c>
      <c r="Q39">
        <v>1</v>
      </c>
      <c r="X39">
        <v>0.01</v>
      </c>
      <c r="Y39">
        <v>0</v>
      </c>
      <c r="Z39">
        <v>60.77</v>
      </c>
      <c r="AA39">
        <v>11.81</v>
      </c>
      <c r="AB39">
        <v>0</v>
      </c>
      <c r="AC39">
        <v>0</v>
      </c>
      <c r="AD39">
        <v>1</v>
      </c>
      <c r="AE39">
        <v>0</v>
      </c>
      <c r="AF39" t="s">
        <v>29</v>
      </c>
      <c r="AG39">
        <v>0.0125</v>
      </c>
      <c r="AH39">
        <v>2</v>
      </c>
      <c r="AI39">
        <v>12479408</v>
      </c>
      <c r="AJ39">
        <v>40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ROW(Source!A30)</f>
        <v>30</v>
      </c>
      <c r="B40">
        <v>12479409</v>
      </c>
      <c r="C40">
        <v>12479403</v>
      </c>
      <c r="D40">
        <v>9361862</v>
      </c>
      <c r="E40">
        <v>1</v>
      </c>
      <c r="F40">
        <v>1</v>
      </c>
      <c r="G40">
        <v>1</v>
      </c>
      <c r="H40">
        <v>3</v>
      </c>
      <c r="I40" t="s">
        <v>222</v>
      </c>
      <c r="J40" t="s">
        <v>223</v>
      </c>
      <c r="K40" t="s">
        <v>224</v>
      </c>
      <c r="L40">
        <v>1339</v>
      </c>
      <c r="N40">
        <v>1007</v>
      </c>
      <c r="O40" t="s">
        <v>225</v>
      </c>
      <c r="P40" t="s">
        <v>225</v>
      </c>
      <c r="Q40">
        <v>1</v>
      </c>
      <c r="X40">
        <v>0.037</v>
      </c>
      <c r="Y40">
        <v>8.21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0.037</v>
      </c>
      <c r="AH40">
        <v>2</v>
      </c>
      <c r="AI40">
        <v>12479409</v>
      </c>
      <c r="AJ40">
        <v>41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ROW(Source!A30)</f>
        <v>30</v>
      </c>
      <c r="B41">
        <v>12479410</v>
      </c>
      <c r="C41">
        <v>12479403</v>
      </c>
      <c r="D41">
        <v>9363326</v>
      </c>
      <c r="E41">
        <v>1</v>
      </c>
      <c r="F41">
        <v>1</v>
      </c>
      <c r="G41">
        <v>1</v>
      </c>
      <c r="H41">
        <v>3</v>
      </c>
      <c r="I41" t="s">
        <v>274</v>
      </c>
      <c r="J41" t="s">
        <v>275</v>
      </c>
      <c r="K41" t="s">
        <v>276</v>
      </c>
      <c r="L41">
        <v>1348</v>
      </c>
      <c r="N41">
        <v>1009</v>
      </c>
      <c r="O41" t="s">
        <v>134</v>
      </c>
      <c r="P41" t="s">
        <v>134</v>
      </c>
      <c r="Q41">
        <v>1000</v>
      </c>
      <c r="X41">
        <v>0.00015</v>
      </c>
      <c r="Y41">
        <v>8975.91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0.00015</v>
      </c>
      <c r="AH41">
        <v>2</v>
      </c>
      <c r="AI41">
        <v>12479410</v>
      </c>
      <c r="AJ41">
        <v>42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ROW(Source!A30)</f>
        <v>30</v>
      </c>
      <c r="B42">
        <v>12479411</v>
      </c>
      <c r="C42">
        <v>12479403</v>
      </c>
      <c r="D42">
        <v>9363436</v>
      </c>
      <c r="E42">
        <v>1</v>
      </c>
      <c r="F42">
        <v>1</v>
      </c>
      <c r="G42">
        <v>1</v>
      </c>
      <c r="H42">
        <v>3</v>
      </c>
      <c r="I42" t="s">
        <v>226</v>
      </c>
      <c r="J42" t="s">
        <v>227</v>
      </c>
      <c r="K42" t="s">
        <v>228</v>
      </c>
      <c r="L42">
        <v>1339</v>
      </c>
      <c r="N42">
        <v>1007</v>
      </c>
      <c r="O42" t="s">
        <v>225</v>
      </c>
      <c r="P42" t="s">
        <v>225</v>
      </c>
      <c r="Q42">
        <v>1</v>
      </c>
      <c r="X42">
        <v>0.0084</v>
      </c>
      <c r="Y42">
        <v>46.97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0.0084</v>
      </c>
      <c r="AH42">
        <v>2</v>
      </c>
      <c r="AI42">
        <v>12479411</v>
      </c>
      <c r="AJ42">
        <v>43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ROW(Source!A30)</f>
        <v>30</v>
      </c>
      <c r="B43">
        <v>12479412</v>
      </c>
      <c r="C43">
        <v>12479403</v>
      </c>
      <c r="D43">
        <v>9359267</v>
      </c>
      <c r="E43">
        <v>1</v>
      </c>
      <c r="F43">
        <v>1</v>
      </c>
      <c r="G43">
        <v>1</v>
      </c>
      <c r="H43">
        <v>3</v>
      </c>
      <c r="I43" t="s">
        <v>280</v>
      </c>
      <c r="J43" t="s">
        <v>281</v>
      </c>
      <c r="K43" t="s">
        <v>282</v>
      </c>
      <c r="L43">
        <v>1301</v>
      </c>
      <c r="N43">
        <v>1003</v>
      </c>
      <c r="O43" t="s">
        <v>48</v>
      </c>
      <c r="P43" t="s">
        <v>48</v>
      </c>
      <c r="Q43">
        <v>1</v>
      </c>
      <c r="X43">
        <v>0.4</v>
      </c>
      <c r="Y43">
        <v>25.93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0.4</v>
      </c>
      <c r="AH43">
        <v>2</v>
      </c>
      <c r="AI43">
        <v>12479412</v>
      </c>
      <c r="AJ43">
        <v>44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ROW(Source!A30)</f>
        <v>30</v>
      </c>
      <c r="B44">
        <v>12479413</v>
      </c>
      <c r="C44">
        <v>12479403</v>
      </c>
      <c r="D44">
        <v>9360609</v>
      </c>
      <c r="E44">
        <v>1</v>
      </c>
      <c r="F44">
        <v>1</v>
      </c>
      <c r="G44">
        <v>1</v>
      </c>
      <c r="H44">
        <v>3</v>
      </c>
      <c r="I44" t="s">
        <v>263</v>
      </c>
      <c r="J44" t="s">
        <v>264</v>
      </c>
      <c r="K44" t="s">
        <v>265</v>
      </c>
      <c r="L44">
        <v>1354</v>
      </c>
      <c r="N44">
        <v>1010</v>
      </c>
      <c r="O44" t="s">
        <v>74</v>
      </c>
      <c r="P44" t="s">
        <v>74</v>
      </c>
      <c r="Q44">
        <v>1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G44">
        <v>1</v>
      </c>
      <c r="AH44">
        <v>2</v>
      </c>
      <c r="AI44">
        <v>12479413</v>
      </c>
      <c r="AJ44">
        <v>45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ROW(Source!A31)</f>
        <v>31</v>
      </c>
      <c r="B45">
        <v>12479416</v>
      </c>
      <c r="C45">
        <v>12479415</v>
      </c>
      <c r="D45">
        <v>5797739</v>
      </c>
      <c r="E45">
        <v>1</v>
      </c>
      <c r="F45">
        <v>1</v>
      </c>
      <c r="G45">
        <v>1</v>
      </c>
      <c r="H45">
        <v>1</v>
      </c>
      <c r="I45" t="s">
        <v>283</v>
      </c>
      <c r="K45" t="s">
        <v>284</v>
      </c>
      <c r="L45">
        <v>1476</v>
      </c>
      <c r="N45">
        <v>1013</v>
      </c>
      <c r="O45" t="s">
        <v>211</v>
      </c>
      <c r="P45" t="s">
        <v>212</v>
      </c>
      <c r="Q45">
        <v>1</v>
      </c>
      <c r="X45">
        <v>9.92</v>
      </c>
      <c r="Y45">
        <v>0</v>
      </c>
      <c r="Z45">
        <v>0</v>
      </c>
      <c r="AA45">
        <v>0</v>
      </c>
      <c r="AB45">
        <v>9.28</v>
      </c>
      <c r="AC45">
        <v>0</v>
      </c>
      <c r="AD45">
        <v>1</v>
      </c>
      <c r="AE45">
        <v>1</v>
      </c>
      <c r="AF45" t="s">
        <v>30</v>
      </c>
      <c r="AG45">
        <v>11.408</v>
      </c>
      <c r="AH45">
        <v>2</v>
      </c>
      <c r="AI45">
        <v>12479416</v>
      </c>
      <c r="AJ45">
        <v>46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ROW(Source!A31)</f>
        <v>31</v>
      </c>
      <c r="B46">
        <v>12479417</v>
      </c>
      <c r="C46">
        <v>12479415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25</v>
      </c>
      <c r="K46" t="s">
        <v>213</v>
      </c>
      <c r="L46">
        <v>608254</v>
      </c>
      <c r="N46">
        <v>1013</v>
      </c>
      <c r="O46" t="s">
        <v>214</v>
      </c>
      <c r="P46" t="s">
        <v>214</v>
      </c>
      <c r="Q46">
        <v>1</v>
      </c>
      <c r="X46">
        <v>0.51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29</v>
      </c>
      <c r="AG46">
        <v>0.6375</v>
      </c>
      <c r="AH46">
        <v>2</v>
      </c>
      <c r="AI46">
        <v>12479417</v>
      </c>
      <c r="AJ46">
        <v>47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ROW(Source!A31)</f>
        <v>31</v>
      </c>
      <c r="B47">
        <v>12479418</v>
      </c>
      <c r="C47">
        <v>12479415</v>
      </c>
      <c r="D47">
        <v>9283599</v>
      </c>
      <c r="E47">
        <v>1</v>
      </c>
      <c r="F47">
        <v>1</v>
      </c>
      <c r="G47">
        <v>1</v>
      </c>
      <c r="H47">
        <v>2</v>
      </c>
      <c r="I47" t="s">
        <v>239</v>
      </c>
      <c r="J47" t="s">
        <v>240</v>
      </c>
      <c r="K47" t="s">
        <v>241</v>
      </c>
      <c r="L47">
        <v>1368</v>
      </c>
      <c r="N47">
        <v>1011</v>
      </c>
      <c r="O47" t="s">
        <v>218</v>
      </c>
      <c r="P47" t="s">
        <v>218</v>
      </c>
      <c r="Q47">
        <v>1</v>
      </c>
      <c r="X47">
        <v>0.03</v>
      </c>
      <c r="Y47">
        <v>0</v>
      </c>
      <c r="Z47">
        <v>123.73</v>
      </c>
      <c r="AA47">
        <v>11.81</v>
      </c>
      <c r="AB47">
        <v>0</v>
      </c>
      <c r="AC47">
        <v>0</v>
      </c>
      <c r="AD47">
        <v>1</v>
      </c>
      <c r="AE47">
        <v>0</v>
      </c>
      <c r="AF47" t="s">
        <v>29</v>
      </c>
      <c r="AG47">
        <v>0.0375</v>
      </c>
      <c r="AH47">
        <v>2</v>
      </c>
      <c r="AI47">
        <v>12479418</v>
      </c>
      <c r="AJ47">
        <v>48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ROW(Source!A31)</f>
        <v>31</v>
      </c>
      <c r="B48">
        <v>12479419</v>
      </c>
      <c r="C48">
        <v>12479415</v>
      </c>
      <c r="D48">
        <v>9283744</v>
      </c>
      <c r="E48">
        <v>1</v>
      </c>
      <c r="F48">
        <v>1</v>
      </c>
      <c r="G48">
        <v>1</v>
      </c>
      <c r="H48">
        <v>2</v>
      </c>
      <c r="I48" t="s">
        <v>271</v>
      </c>
      <c r="J48" t="s">
        <v>272</v>
      </c>
      <c r="K48" t="s">
        <v>273</v>
      </c>
      <c r="L48">
        <v>1368</v>
      </c>
      <c r="N48">
        <v>1011</v>
      </c>
      <c r="O48" t="s">
        <v>218</v>
      </c>
      <c r="P48" t="s">
        <v>218</v>
      </c>
      <c r="Q48">
        <v>1</v>
      </c>
      <c r="X48">
        <v>3.71</v>
      </c>
      <c r="Y48">
        <v>0</v>
      </c>
      <c r="Z48">
        <v>2.94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29</v>
      </c>
      <c r="AG48">
        <v>4.6375</v>
      </c>
      <c r="AH48">
        <v>2</v>
      </c>
      <c r="AI48">
        <v>12479419</v>
      </c>
      <c r="AJ48">
        <v>49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ROW(Source!A31)</f>
        <v>31</v>
      </c>
      <c r="B49">
        <v>12479420</v>
      </c>
      <c r="C49">
        <v>12479415</v>
      </c>
      <c r="D49">
        <v>9286871</v>
      </c>
      <c r="E49">
        <v>1</v>
      </c>
      <c r="F49">
        <v>1</v>
      </c>
      <c r="G49">
        <v>1</v>
      </c>
      <c r="H49">
        <v>2</v>
      </c>
      <c r="I49" t="s">
        <v>242</v>
      </c>
      <c r="J49" t="s">
        <v>243</v>
      </c>
      <c r="K49" t="s">
        <v>244</v>
      </c>
      <c r="L49">
        <v>1368</v>
      </c>
      <c r="N49">
        <v>1011</v>
      </c>
      <c r="O49" t="s">
        <v>218</v>
      </c>
      <c r="P49" t="s">
        <v>218</v>
      </c>
      <c r="Q49">
        <v>1</v>
      </c>
      <c r="X49">
        <v>0.48</v>
      </c>
      <c r="Y49">
        <v>0</v>
      </c>
      <c r="Z49">
        <v>60.77</v>
      </c>
      <c r="AA49">
        <v>11.81</v>
      </c>
      <c r="AB49">
        <v>0</v>
      </c>
      <c r="AC49">
        <v>0</v>
      </c>
      <c r="AD49">
        <v>1</v>
      </c>
      <c r="AE49">
        <v>0</v>
      </c>
      <c r="AF49" t="s">
        <v>29</v>
      </c>
      <c r="AG49">
        <v>0.6</v>
      </c>
      <c r="AH49">
        <v>2</v>
      </c>
      <c r="AI49">
        <v>12479420</v>
      </c>
      <c r="AJ49">
        <v>50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ROW(Source!A31)</f>
        <v>31</v>
      </c>
      <c r="B50">
        <v>12479421</v>
      </c>
      <c r="C50">
        <v>12479415</v>
      </c>
      <c r="D50">
        <v>9363326</v>
      </c>
      <c r="E50">
        <v>1</v>
      </c>
      <c r="F50">
        <v>1</v>
      </c>
      <c r="G50">
        <v>1</v>
      </c>
      <c r="H50">
        <v>3</v>
      </c>
      <c r="I50" t="s">
        <v>274</v>
      </c>
      <c r="J50" t="s">
        <v>275</v>
      </c>
      <c r="K50" t="s">
        <v>276</v>
      </c>
      <c r="L50">
        <v>1348</v>
      </c>
      <c r="N50">
        <v>1009</v>
      </c>
      <c r="O50" t="s">
        <v>134</v>
      </c>
      <c r="P50" t="s">
        <v>134</v>
      </c>
      <c r="Q50">
        <v>1000</v>
      </c>
      <c r="X50">
        <v>0.0009</v>
      </c>
      <c r="Y50">
        <v>8975.91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0.0009</v>
      </c>
      <c r="AH50">
        <v>2</v>
      </c>
      <c r="AI50">
        <v>12479421</v>
      </c>
      <c r="AJ50">
        <v>51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ROW(Source!A31)</f>
        <v>31</v>
      </c>
      <c r="B51">
        <v>12479422</v>
      </c>
      <c r="C51">
        <v>12479415</v>
      </c>
      <c r="D51">
        <v>9342252</v>
      </c>
      <c r="E51">
        <v>1</v>
      </c>
      <c r="F51">
        <v>1</v>
      </c>
      <c r="G51">
        <v>1</v>
      </c>
      <c r="H51">
        <v>3</v>
      </c>
      <c r="I51" t="s">
        <v>285</v>
      </c>
      <c r="J51" t="s">
        <v>286</v>
      </c>
      <c r="K51" t="s">
        <v>287</v>
      </c>
      <c r="L51">
        <v>1354</v>
      </c>
      <c r="N51">
        <v>1010</v>
      </c>
      <c r="O51" t="s">
        <v>74</v>
      </c>
      <c r="P51" t="s">
        <v>74</v>
      </c>
      <c r="Q51">
        <v>1</v>
      </c>
      <c r="X51">
        <v>10</v>
      </c>
      <c r="Y51">
        <v>308.26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10</v>
      </c>
      <c r="AH51">
        <v>2</v>
      </c>
      <c r="AI51">
        <v>12479422</v>
      </c>
      <c r="AJ51">
        <v>52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ROW(Source!A32)</f>
        <v>32</v>
      </c>
      <c r="B52">
        <v>12479424</v>
      </c>
      <c r="C52">
        <v>12479423</v>
      </c>
      <c r="D52">
        <v>5797721</v>
      </c>
      <c r="E52">
        <v>1</v>
      </c>
      <c r="F52">
        <v>1</v>
      </c>
      <c r="G52">
        <v>1</v>
      </c>
      <c r="H52">
        <v>1</v>
      </c>
      <c r="I52" t="s">
        <v>288</v>
      </c>
      <c r="K52" t="s">
        <v>289</v>
      </c>
      <c r="L52">
        <v>1476</v>
      </c>
      <c r="N52">
        <v>1013</v>
      </c>
      <c r="O52" t="s">
        <v>211</v>
      </c>
      <c r="P52" t="s">
        <v>212</v>
      </c>
      <c r="Q52">
        <v>1</v>
      </c>
      <c r="X52">
        <v>1.47</v>
      </c>
      <c r="Y52">
        <v>0</v>
      </c>
      <c r="Z52">
        <v>0</v>
      </c>
      <c r="AA52">
        <v>0</v>
      </c>
      <c r="AB52">
        <v>9.07</v>
      </c>
      <c r="AC52">
        <v>0</v>
      </c>
      <c r="AD52">
        <v>1</v>
      </c>
      <c r="AE52">
        <v>1</v>
      </c>
      <c r="AF52" t="s">
        <v>30</v>
      </c>
      <c r="AG52">
        <v>1.6905</v>
      </c>
      <c r="AH52">
        <v>2</v>
      </c>
      <c r="AI52">
        <v>12479424</v>
      </c>
      <c r="AJ52">
        <v>53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ROW(Source!A32)</f>
        <v>32</v>
      </c>
      <c r="B53">
        <v>12479425</v>
      </c>
      <c r="C53">
        <v>12479423</v>
      </c>
      <c r="D53">
        <v>121548</v>
      </c>
      <c r="E53">
        <v>1</v>
      </c>
      <c r="F53">
        <v>1</v>
      </c>
      <c r="G53">
        <v>1</v>
      </c>
      <c r="H53">
        <v>1</v>
      </c>
      <c r="I53" t="s">
        <v>25</v>
      </c>
      <c r="K53" t="s">
        <v>213</v>
      </c>
      <c r="L53">
        <v>608254</v>
      </c>
      <c r="N53">
        <v>1013</v>
      </c>
      <c r="O53" t="s">
        <v>214</v>
      </c>
      <c r="P53" t="s">
        <v>214</v>
      </c>
      <c r="Q53">
        <v>1</v>
      </c>
      <c r="X53">
        <v>0.02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F53" t="s">
        <v>29</v>
      </c>
      <c r="AG53">
        <v>0.025</v>
      </c>
      <c r="AH53">
        <v>2</v>
      </c>
      <c r="AI53">
        <v>12479425</v>
      </c>
      <c r="AJ53">
        <v>54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ROW(Source!A32)</f>
        <v>32</v>
      </c>
      <c r="B54">
        <v>12479426</v>
      </c>
      <c r="C54">
        <v>12479423</v>
      </c>
      <c r="D54">
        <v>9283744</v>
      </c>
      <c r="E54">
        <v>1</v>
      </c>
      <c r="F54">
        <v>1</v>
      </c>
      <c r="G54">
        <v>1</v>
      </c>
      <c r="H54">
        <v>2</v>
      </c>
      <c r="I54" t="s">
        <v>271</v>
      </c>
      <c r="J54" t="s">
        <v>272</v>
      </c>
      <c r="K54" t="s">
        <v>273</v>
      </c>
      <c r="L54">
        <v>1368</v>
      </c>
      <c r="N54">
        <v>1011</v>
      </c>
      <c r="O54" t="s">
        <v>218</v>
      </c>
      <c r="P54" t="s">
        <v>218</v>
      </c>
      <c r="Q54">
        <v>1</v>
      </c>
      <c r="X54">
        <v>0.35</v>
      </c>
      <c r="Y54">
        <v>0</v>
      </c>
      <c r="Z54">
        <v>2.94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29</v>
      </c>
      <c r="AG54">
        <v>0.4375</v>
      </c>
      <c r="AH54">
        <v>2</v>
      </c>
      <c r="AI54">
        <v>12479426</v>
      </c>
      <c r="AJ54">
        <v>55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ROW(Source!A32)</f>
        <v>32</v>
      </c>
      <c r="B55">
        <v>12479427</v>
      </c>
      <c r="C55">
        <v>12479423</v>
      </c>
      <c r="D55">
        <v>9286871</v>
      </c>
      <c r="E55">
        <v>1</v>
      </c>
      <c r="F55">
        <v>1</v>
      </c>
      <c r="G55">
        <v>1</v>
      </c>
      <c r="H55">
        <v>2</v>
      </c>
      <c r="I55" t="s">
        <v>242</v>
      </c>
      <c r="J55" t="s">
        <v>243</v>
      </c>
      <c r="K55" t="s">
        <v>244</v>
      </c>
      <c r="L55">
        <v>1368</v>
      </c>
      <c r="N55">
        <v>1011</v>
      </c>
      <c r="O55" t="s">
        <v>218</v>
      </c>
      <c r="P55" t="s">
        <v>218</v>
      </c>
      <c r="Q55">
        <v>1</v>
      </c>
      <c r="X55">
        <v>0.02</v>
      </c>
      <c r="Y55">
        <v>0</v>
      </c>
      <c r="Z55">
        <v>60.77</v>
      </c>
      <c r="AA55">
        <v>11.81</v>
      </c>
      <c r="AB55">
        <v>0</v>
      </c>
      <c r="AC55">
        <v>0</v>
      </c>
      <c r="AD55">
        <v>1</v>
      </c>
      <c r="AE55">
        <v>0</v>
      </c>
      <c r="AF55" t="s">
        <v>29</v>
      </c>
      <c r="AG55">
        <v>0.025</v>
      </c>
      <c r="AH55">
        <v>2</v>
      </c>
      <c r="AI55">
        <v>12479427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ROW(Source!A32)</f>
        <v>32</v>
      </c>
      <c r="B56">
        <v>12479428</v>
      </c>
      <c r="C56">
        <v>12479423</v>
      </c>
      <c r="D56">
        <v>9363326</v>
      </c>
      <c r="E56">
        <v>1</v>
      </c>
      <c r="F56">
        <v>1</v>
      </c>
      <c r="G56">
        <v>1</v>
      </c>
      <c r="H56">
        <v>3</v>
      </c>
      <c r="I56" t="s">
        <v>274</v>
      </c>
      <c r="J56" t="s">
        <v>275</v>
      </c>
      <c r="K56" t="s">
        <v>276</v>
      </c>
      <c r="L56">
        <v>1348</v>
      </c>
      <c r="N56">
        <v>1009</v>
      </c>
      <c r="O56" t="s">
        <v>134</v>
      </c>
      <c r="P56" t="s">
        <v>134</v>
      </c>
      <c r="Q56">
        <v>1000</v>
      </c>
      <c r="X56">
        <v>0.00014</v>
      </c>
      <c r="Y56">
        <v>8975.91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0.00014</v>
      </c>
      <c r="AH56">
        <v>2</v>
      </c>
      <c r="AI56">
        <v>12479428</v>
      </c>
      <c r="AJ56">
        <v>57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ROW(Source!A32)</f>
        <v>32</v>
      </c>
      <c r="B57">
        <v>12479429</v>
      </c>
      <c r="C57">
        <v>12479423</v>
      </c>
      <c r="D57">
        <v>9340909</v>
      </c>
      <c r="E57">
        <v>1</v>
      </c>
      <c r="F57">
        <v>1</v>
      </c>
      <c r="G57">
        <v>1</v>
      </c>
      <c r="H57">
        <v>3</v>
      </c>
      <c r="I57" t="s">
        <v>290</v>
      </c>
      <c r="J57" t="s">
        <v>291</v>
      </c>
      <c r="K57" t="s">
        <v>292</v>
      </c>
      <c r="L57">
        <v>1348</v>
      </c>
      <c r="N57">
        <v>1009</v>
      </c>
      <c r="O57" t="s">
        <v>134</v>
      </c>
      <c r="P57" t="s">
        <v>134</v>
      </c>
      <c r="Q57">
        <v>1000</v>
      </c>
      <c r="X57">
        <v>0.0011</v>
      </c>
      <c r="Y57">
        <v>29526.35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0.0011</v>
      </c>
      <c r="AH57">
        <v>2</v>
      </c>
      <c r="AI57">
        <v>12479429</v>
      </c>
      <c r="AJ57">
        <v>58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ROW(Source!A32)</f>
        <v>32</v>
      </c>
      <c r="B58">
        <v>12479430</v>
      </c>
      <c r="C58">
        <v>12479423</v>
      </c>
      <c r="D58">
        <v>9343111</v>
      </c>
      <c r="E58">
        <v>1</v>
      </c>
      <c r="F58">
        <v>1</v>
      </c>
      <c r="G58">
        <v>1</v>
      </c>
      <c r="H58">
        <v>3</v>
      </c>
      <c r="I58" t="s">
        <v>293</v>
      </c>
      <c r="J58" t="s">
        <v>294</v>
      </c>
      <c r="K58" t="s">
        <v>295</v>
      </c>
      <c r="L58">
        <v>1354</v>
      </c>
      <c r="N58">
        <v>1010</v>
      </c>
      <c r="O58" t="s">
        <v>74</v>
      </c>
      <c r="P58" t="s">
        <v>74</v>
      </c>
      <c r="Q58">
        <v>1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G58">
        <v>1</v>
      </c>
      <c r="AH58">
        <v>2</v>
      </c>
      <c r="AI58">
        <v>12479430</v>
      </c>
      <c r="AJ58">
        <v>59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ROW(Source!A32)</f>
        <v>32</v>
      </c>
      <c r="B59">
        <v>12479431</v>
      </c>
      <c r="C59">
        <v>12479423</v>
      </c>
      <c r="D59">
        <v>9347293</v>
      </c>
      <c r="E59">
        <v>1</v>
      </c>
      <c r="F59">
        <v>1</v>
      </c>
      <c r="G59">
        <v>1</v>
      </c>
      <c r="H59">
        <v>3</v>
      </c>
      <c r="I59" t="s">
        <v>296</v>
      </c>
      <c r="J59" t="s">
        <v>297</v>
      </c>
      <c r="K59" t="s">
        <v>298</v>
      </c>
      <c r="L59">
        <v>1354</v>
      </c>
      <c r="N59">
        <v>1010</v>
      </c>
      <c r="O59" t="s">
        <v>74</v>
      </c>
      <c r="P59" t="s">
        <v>74</v>
      </c>
      <c r="Q59">
        <v>1</v>
      </c>
      <c r="X59">
        <v>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G59">
        <v>2</v>
      </c>
      <c r="AH59">
        <v>2</v>
      </c>
      <c r="AI59">
        <v>12479431</v>
      </c>
      <c r="AJ59">
        <v>60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ROW(Source!A32)</f>
        <v>32</v>
      </c>
      <c r="B60">
        <v>12479432</v>
      </c>
      <c r="C60">
        <v>12479423</v>
      </c>
      <c r="D60">
        <v>9321696</v>
      </c>
      <c r="E60">
        <v>1</v>
      </c>
      <c r="F60">
        <v>1</v>
      </c>
      <c r="G60">
        <v>1</v>
      </c>
      <c r="H60">
        <v>3</v>
      </c>
      <c r="I60" t="s">
        <v>299</v>
      </c>
      <c r="J60" t="s">
        <v>300</v>
      </c>
      <c r="K60" t="s">
        <v>301</v>
      </c>
      <c r="L60">
        <v>1356</v>
      </c>
      <c r="N60">
        <v>1010</v>
      </c>
      <c r="O60" t="s">
        <v>302</v>
      </c>
      <c r="P60" t="s">
        <v>302</v>
      </c>
      <c r="Q60">
        <v>1000</v>
      </c>
      <c r="X60">
        <v>0.002</v>
      </c>
      <c r="Y60">
        <v>3422.98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0.002</v>
      </c>
      <c r="AH60">
        <v>2</v>
      </c>
      <c r="AI60">
        <v>12479432</v>
      </c>
      <c r="AJ60">
        <v>61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ROW(Source!A34)</f>
        <v>34</v>
      </c>
      <c r="B61">
        <v>12479436</v>
      </c>
      <c r="C61">
        <v>12479435</v>
      </c>
      <c r="D61">
        <v>5797721</v>
      </c>
      <c r="E61">
        <v>1</v>
      </c>
      <c r="F61">
        <v>1</v>
      </c>
      <c r="G61">
        <v>1</v>
      </c>
      <c r="H61">
        <v>1</v>
      </c>
      <c r="I61" t="s">
        <v>288</v>
      </c>
      <c r="K61" t="s">
        <v>289</v>
      </c>
      <c r="L61">
        <v>1476</v>
      </c>
      <c r="N61">
        <v>1013</v>
      </c>
      <c r="O61" t="s">
        <v>211</v>
      </c>
      <c r="P61" t="s">
        <v>212</v>
      </c>
      <c r="Q61">
        <v>1</v>
      </c>
      <c r="X61">
        <v>1.47</v>
      </c>
      <c r="Y61">
        <v>0</v>
      </c>
      <c r="Z61">
        <v>0</v>
      </c>
      <c r="AA61">
        <v>0</v>
      </c>
      <c r="AB61">
        <v>9.07</v>
      </c>
      <c r="AC61">
        <v>0</v>
      </c>
      <c r="AD61">
        <v>1</v>
      </c>
      <c r="AE61">
        <v>1</v>
      </c>
      <c r="AF61" t="s">
        <v>30</v>
      </c>
      <c r="AG61">
        <v>1.6905</v>
      </c>
      <c r="AH61">
        <v>2</v>
      </c>
      <c r="AI61">
        <v>12479436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ROW(Source!A34)</f>
        <v>34</v>
      </c>
      <c r="B62">
        <v>12479437</v>
      </c>
      <c r="C62">
        <v>12479435</v>
      </c>
      <c r="D62">
        <v>121548</v>
      </c>
      <c r="E62">
        <v>1</v>
      </c>
      <c r="F62">
        <v>1</v>
      </c>
      <c r="G62">
        <v>1</v>
      </c>
      <c r="H62">
        <v>1</v>
      </c>
      <c r="I62" t="s">
        <v>25</v>
      </c>
      <c r="K62" t="s">
        <v>213</v>
      </c>
      <c r="L62">
        <v>608254</v>
      </c>
      <c r="N62">
        <v>1013</v>
      </c>
      <c r="O62" t="s">
        <v>214</v>
      </c>
      <c r="P62" t="s">
        <v>214</v>
      </c>
      <c r="Q62">
        <v>1</v>
      </c>
      <c r="X62">
        <v>0.01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2</v>
      </c>
      <c r="AF62" t="s">
        <v>29</v>
      </c>
      <c r="AG62">
        <v>0.0125</v>
      </c>
      <c r="AH62">
        <v>2</v>
      </c>
      <c r="AI62">
        <v>12479437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ROW(Source!A34)</f>
        <v>34</v>
      </c>
      <c r="B63">
        <v>12479438</v>
      </c>
      <c r="C63">
        <v>12479435</v>
      </c>
      <c r="D63">
        <v>9283744</v>
      </c>
      <c r="E63">
        <v>1</v>
      </c>
      <c r="F63">
        <v>1</v>
      </c>
      <c r="G63">
        <v>1</v>
      </c>
      <c r="H63">
        <v>2</v>
      </c>
      <c r="I63" t="s">
        <v>271</v>
      </c>
      <c r="J63" t="s">
        <v>272</v>
      </c>
      <c r="K63" t="s">
        <v>273</v>
      </c>
      <c r="L63">
        <v>1368</v>
      </c>
      <c r="N63">
        <v>1011</v>
      </c>
      <c r="O63" t="s">
        <v>218</v>
      </c>
      <c r="P63" t="s">
        <v>218</v>
      </c>
      <c r="Q63">
        <v>1</v>
      </c>
      <c r="X63">
        <v>0.35</v>
      </c>
      <c r="Y63">
        <v>0</v>
      </c>
      <c r="Z63">
        <v>2.94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29</v>
      </c>
      <c r="AG63">
        <v>0.4375</v>
      </c>
      <c r="AH63">
        <v>2</v>
      </c>
      <c r="AI63">
        <v>12479438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ROW(Source!A34)</f>
        <v>34</v>
      </c>
      <c r="B64">
        <v>12479439</v>
      </c>
      <c r="C64">
        <v>12479435</v>
      </c>
      <c r="D64">
        <v>9286871</v>
      </c>
      <c r="E64">
        <v>1</v>
      </c>
      <c r="F64">
        <v>1</v>
      </c>
      <c r="G64">
        <v>1</v>
      </c>
      <c r="H64">
        <v>2</v>
      </c>
      <c r="I64" t="s">
        <v>242</v>
      </c>
      <c r="J64" t="s">
        <v>243</v>
      </c>
      <c r="K64" t="s">
        <v>244</v>
      </c>
      <c r="L64">
        <v>1368</v>
      </c>
      <c r="N64">
        <v>1011</v>
      </c>
      <c r="O64" t="s">
        <v>218</v>
      </c>
      <c r="P64" t="s">
        <v>218</v>
      </c>
      <c r="Q64">
        <v>1</v>
      </c>
      <c r="X64">
        <v>0.01</v>
      </c>
      <c r="Y64">
        <v>0</v>
      </c>
      <c r="Z64">
        <v>60.77</v>
      </c>
      <c r="AA64">
        <v>11.81</v>
      </c>
      <c r="AB64">
        <v>0</v>
      </c>
      <c r="AC64">
        <v>0</v>
      </c>
      <c r="AD64">
        <v>1</v>
      </c>
      <c r="AE64">
        <v>0</v>
      </c>
      <c r="AF64" t="s">
        <v>29</v>
      </c>
      <c r="AG64">
        <v>0.0125</v>
      </c>
      <c r="AH64">
        <v>2</v>
      </c>
      <c r="AI64">
        <v>12479439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ROW(Source!A34)</f>
        <v>34</v>
      </c>
      <c r="B65">
        <v>12479440</v>
      </c>
      <c r="C65">
        <v>12479435</v>
      </c>
      <c r="D65">
        <v>9363326</v>
      </c>
      <c r="E65">
        <v>1</v>
      </c>
      <c r="F65">
        <v>1</v>
      </c>
      <c r="G65">
        <v>1</v>
      </c>
      <c r="H65">
        <v>3</v>
      </c>
      <c r="I65" t="s">
        <v>274</v>
      </c>
      <c r="J65" t="s">
        <v>275</v>
      </c>
      <c r="K65" t="s">
        <v>276</v>
      </c>
      <c r="L65">
        <v>1348</v>
      </c>
      <c r="N65">
        <v>1009</v>
      </c>
      <c r="O65" t="s">
        <v>134</v>
      </c>
      <c r="P65" t="s">
        <v>134</v>
      </c>
      <c r="Q65">
        <v>1000</v>
      </c>
      <c r="X65">
        <v>0.00014</v>
      </c>
      <c r="Y65">
        <v>8975.91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0.00014</v>
      </c>
      <c r="AH65">
        <v>2</v>
      </c>
      <c r="AI65">
        <v>12479440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ROW(Source!A34)</f>
        <v>34</v>
      </c>
      <c r="B66">
        <v>12479441</v>
      </c>
      <c r="C66">
        <v>12479435</v>
      </c>
      <c r="D66">
        <v>9340908</v>
      </c>
      <c r="E66">
        <v>1</v>
      </c>
      <c r="F66">
        <v>1</v>
      </c>
      <c r="G66">
        <v>1</v>
      </c>
      <c r="H66">
        <v>3</v>
      </c>
      <c r="I66" t="s">
        <v>303</v>
      </c>
      <c r="J66" t="s">
        <v>304</v>
      </c>
      <c r="K66" t="s">
        <v>305</v>
      </c>
      <c r="L66">
        <v>1348</v>
      </c>
      <c r="N66">
        <v>1009</v>
      </c>
      <c r="O66" t="s">
        <v>134</v>
      </c>
      <c r="P66" t="s">
        <v>134</v>
      </c>
      <c r="Q66">
        <v>1000</v>
      </c>
      <c r="X66">
        <v>0.0011</v>
      </c>
      <c r="Y66">
        <v>33305.73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0.0011</v>
      </c>
      <c r="AH66">
        <v>2</v>
      </c>
      <c r="AI66">
        <v>12479441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ROW(Source!A34)</f>
        <v>34</v>
      </c>
      <c r="B67">
        <v>12479442</v>
      </c>
      <c r="C67">
        <v>12479435</v>
      </c>
      <c r="D67">
        <v>9343111</v>
      </c>
      <c r="E67">
        <v>1</v>
      </c>
      <c r="F67">
        <v>1</v>
      </c>
      <c r="G67">
        <v>1</v>
      </c>
      <c r="H67">
        <v>3</v>
      </c>
      <c r="I67" t="s">
        <v>293</v>
      </c>
      <c r="J67" t="s">
        <v>294</v>
      </c>
      <c r="K67" t="s">
        <v>295</v>
      </c>
      <c r="L67">
        <v>1354</v>
      </c>
      <c r="N67">
        <v>1010</v>
      </c>
      <c r="O67" t="s">
        <v>74</v>
      </c>
      <c r="P67" t="s">
        <v>74</v>
      </c>
      <c r="Q67">
        <v>1</v>
      </c>
      <c r="X67">
        <v>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G67">
        <v>1</v>
      </c>
      <c r="AH67">
        <v>2</v>
      </c>
      <c r="AI67">
        <v>12479442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ROW(Source!A34)</f>
        <v>34</v>
      </c>
      <c r="B68">
        <v>12479443</v>
      </c>
      <c r="C68">
        <v>12479435</v>
      </c>
      <c r="D68">
        <v>9347293</v>
      </c>
      <c r="E68">
        <v>1</v>
      </c>
      <c r="F68">
        <v>1</v>
      </c>
      <c r="G68">
        <v>1</v>
      </c>
      <c r="H68">
        <v>3</v>
      </c>
      <c r="I68" t="s">
        <v>296</v>
      </c>
      <c r="J68" t="s">
        <v>297</v>
      </c>
      <c r="K68" t="s">
        <v>298</v>
      </c>
      <c r="L68">
        <v>1354</v>
      </c>
      <c r="N68">
        <v>1010</v>
      </c>
      <c r="O68" t="s">
        <v>74</v>
      </c>
      <c r="P68" t="s">
        <v>74</v>
      </c>
      <c r="Q68">
        <v>1</v>
      </c>
      <c r="X68">
        <v>2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G68">
        <v>2</v>
      </c>
      <c r="AH68">
        <v>2</v>
      </c>
      <c r="AI68">
        <v>12479443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ROW(Source!A34)</f>
        <v>34</v>
      </c>
      <c r="B69">
        <v>12479444</v>
      </c>
      <c r="C69">
        <v>12479435</v>
      </c>
      <c r="D69">
        <v>9321696</v>
      </c>
      <c r="E69">
        <v>1</v>
      </c>
      <c r="F69">
        <v>1</v>
      </c>
      <c r="G69">
        <v>1</v>
      </c>
      <c r="H69">
        <v>3</v>
      </c>
      <c r="I69" t="s">
        <v>299</v>
      </c>
      <c r="J69" t="s">
        <v>300</v>
      </c>
      <c r="K69" t="s">
        <v>301</v>
      </c>
      <c r="L69">
        <v>1356</v>
      </c>
      <c r="N69">
        <v>1010</v>
      </c>
      <c r="O69" t="s">
        <v>302</v>
      </c>
      <c r="P69" t="s">
        <v>302</v>
      </c>
      <c r="Q69">
        <v>1000</v>
      </c>
      <c r="X69">
        <v>0.002</v>
      </c>
      <c r="Y69">
        <v>3422.98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0.002</v>
      </c>
      <c r="AH69">
        <v>2</v>
      </c>
      <c r="AI69">
        <v>12479444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ROW(Source!A37)</f>
        <v>37</v>
      </c>
      <c r="B70">
        <v>12479448</v>
      </c>
      <c r="C70">
        <v>12479447</v>
      </c>
      <c r="D70">
        <v>5797762</v>
      </c>
      <c r="E70">
        <v>1</v>
      </c>
      <c r="F70">
        <v>1</v>
      </c>
      <c r="G70">
        <v>1</v>
      </c>
      <c r="H70">
        <v>1</v>
      </c>
      <c r="I70" t="s">
        <v>306</v>
      </c>
      <c r="K70" t="s">
        <v>307</v>
      </c>
      <c r="L70">
        <v>1476</v>
      </c>
      <c r="N70">
        <v>1013</v>
      </c>
      <c r="O70" t="s">
        <v>211</v>
      </c>
      <c r="P70" t="s">
        <v>212</v>
      </c>
      <c r="Q70">
        <v>1</v>
      </c>
      <c r="X70">
        <v>5.01</v>
      </c>
      <c r="Y70">
        <v>0</v>
      </c>
      <c r="Z70">
        <v>0</v>
      </c>
      <c r="AA70">
        <v>0</v>
      </c>
      <c r="AB70">
        <v>11.62</v>
      </c>
      <c r="AC70">
        <v>0</v>
      </c>
      <c r="AD70">
        <v>1</v>
      </c>
      <c r="AE70">
        <v>1</v>
      </c>
      <c r="AF70" t="s">
        <v>30</v>
      </c>
      <c r="AG70">
        <v>5.761499999999999</v>
      </c>
      <c r="AH70">
        <v>2</v>
      </c>
      <c r="AI70">
        <v>12479448</v>
      </c>
      <c r="AJ70">
        <v>74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ROW(Source!A37)</f>
        <v>37</v>
      </c>
      <c r="B71">
        <v>12479449</v>
      </c>
      <c r="C71">
        <v>12479447</v>
      </c>
      <c r="D71">
        <v>9283797</v>
      </c>
      <c r="E71">
        <v>1</v>
      </c>
      <c r="F71">
        <v>1</v>
      </c>
      <c r="G71">
        <v>1</v>
      </c>
      <c r="H71">
        <v>2</v>
      </c>
      <c r="I71" t="s">
        <v>308</v>
      </c>
      <c r="J71" t="s">
        <v>309</v>
      </c>
      <c r="K71" t="s">
        <v>310</v>
      </c>
      <c r="L71">
        <v>1480</v>
      </c>
      <c r="N71">
        <v>1013</v>
      </c>
      <c r="O71" t="s">
        <v>237</v>
      </c>
      <c r="P71" t="s">
        <v>238</v>
      </c>
      <c r="Q71">
        <v>1</v>
      </c>
      <c r="X71">
        <v>1.5</v>
      </c>
      <c r="Y71">
        <v>0</v>
      </c>
      <c r="Z71">
        <v>4.11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29</v>
      </c>
      <c r="AG71">
        <v>1.875</v>
      </c>
      <c r="AH71">
        <v>2</v>
      </c>
      <c r="AI71">
        <v>12479449</v>
      </c>
      <c r="AJ71">
        <v>75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ROW(Source!A37)</f>
        <v>37</v>
      </c>
      <c r="B72">
        <v>12479450</v>
      </c>
      <c r="C72">
        <v>12479447</v>
      </c>
      <c r="D72">
        <v>9361932</v>
      </c>
      <c r="E72">
        <v>1</v>
      </c>
      <c r="F72">
        <v>1</v>
      </c>
      <c r="G72">
        <v>1</v>
      </c>
      <c r="H72">
        <v>3</v>
      </c>
      <c r="I72" t="s">
        <v>248</v>
      </c>
      <c r="J72" t="s">
        <v>249</v>
      </c>
      <c r="K72" t="s">
        <v>250</v>
      </c>
      <c r="L72">
        <v>1348</v>
      </c>
      <c r="N72">
        <v>1009</v>
      </c>
      <c r="O72" t="s">
        <v>134</v>
      </c>
      <c r="P72" t="s">
        <v>134</v>
      </c>
      <c r="Q72">
        <v>1000</v>
      </c>
      <c r="X72">
        <v>5E-05</v>
      </c>
      <c r="Y72">
        <v>13884.14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5E-05</v>
      </c>
      <c r="AH72">
        <v>2</v>
      </c>
      <c r="AI72">
        <v>12479450</v>
      </c>
      <c r="AJ72">
        <v>76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ROW(Source!A37)</f>
        <v>37</v>
      </c>
      <c r="B73">
        <v>12479451</v>
      </c>
      <c r="C73">
        <v>12479447</v>
      </c>
      <c r="D73">
        <v>9362251</v>
      </c>
      <c r="E73">
        <v>1</v>
      </c>
      <c r="F73">
        <v>1</v>
      </c>
      <c r="G73">
        <v>1</v>
      </c>
      <c r="H73">
        <v>3</v>
      </c>
      <c r="I73" t="s">
        <v>251</v>
      </c>
      <c r="J73" t="s">
        <v>252</v>
      </c>
      <c r="K73" t="s">
        <v>253</v>
      </c>
      <c r="L73">
        <v>1348</v>
      </c>
      <c r="N73">
        <v>1009</v>
      </c>
      <c r="O73" t="s">
        <v>134</v>
      </c>
      <c r="P73" t="s">
        <v>134</v>
      </c>
      <c r="Q73">
        <v>1000</v>
      </c>
      <c r="X73">
        <v>2E-05</v>
      </c>
      <c r="Y73">
        <v>22015.32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2E-05</v>
      </c>
      <c r="AH73">
        <v>2</v>
      </c>
      <c r="AI73">
        <v>12479451</v>
      </c>
      <c r="AJ73">
        <v>77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ROW(Source!A37)</f>
        <v>37</v>
      </c>
      <c r="B74">
        <v>12479452</v>
      </c>
      <c r="C74">
        <v>12479447</v>
      </c>
      <c r="D74">
        <v>9363516</v>
      </c>
      <c r="E74">
        <v>1</v>
      </c>
      <c r="F74">
        <v>1</v>
      </c>
      <c r="G74">
        <v>1</v>
      </c>
      <c r="H74">
        <v>3</v>
      </c>
      <c r="I74" t="s">
        <v>260</v>
      </c>
      <c r="J74" t="s">
        <v>261</v>
      </c>
      <c r="K74" t="s">
        <v>262</v>
      </c>
      <c r="L74">
        <v>1346</v>
      </c>
      <c r="N74">
        <v>1009</v>
      </c>
      <c r="O74" t="s">
        <v>40</v>
      </c>
      <c r="P74" t="s">
        <v>40</v>
      </c>
      <c r="Q74">
        <v>1</v>
      </c>
      <c r="X74">
        <v>0.02</v>
      </c>
      <c r="Y74">
        <v>37.18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0.02</v>
      </c>
      <c r="AH74">
        <v>2</v>
      </c>
      <c r="AI74">
        <v>12479452</v>
      </c>
      <c r="AJ74">
        <v>78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ROW(Source!A37)</f>
        <v>37</v>
      </c>
      <c r="B75">
        <v>12479453</v>
      </c>
      <c r="C75">
        <v>12479447</v>
      </c>
      <c r="D75">
        <v>9337853</v>
      </c>
      <c r="E75">
        <v>1</v>
      </c>
      <c r="F75">
        <v>1</v>
      </c>
      <c r="G75">
        <v>1</v>
      </c>
      <c r="H75">
        <v>3</v>
      </c>
      <c r="I75" t="s">
        <v>266</v>
      </c>
      <c r="J75" t="s">
        <v>267</v>
      </c>
      <c r="K75" t="s">
        <v>268</v>
      </c>
      <c r="L75">
        <v>1339</v>
      </c>
      <c r="N75">
        <v>1007</v>
      </c>
      <c r="O75" t="s">
        <v>225</v>
      </c>
      <c r="P75" t="s">
        <v>225</v>
      </c>
      <c r="Q75">
        <v>1</v>
      </c>
      <c r="X75">
        <v>1</v>
      </c>
      <c r="Y75">
        <v>3.2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1</v>
      </c>
      <c r="AH75">
        <v>2</v>
      </c>
      <c r="AI75">
        <v>12479453</v>
      </c>
      <c r="AJ75">
        <v>79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ROW(Source!A38)</f>
        <v>38</v>
      </c>
      <c r="B76">
        <v>12479455</v>
      </c>
      <c r="C76">
        <v>12479454</v>
      </c>
      <c r="D76">
        <v>5797721</v>
      </c>
      <c r="E76">
        <v>1</v>
      </c>
      <c r="F76">
        <v>1</v>
      </c>
      <c r="G76">
        <v>1</v>
      </c>
      <c r="H76">
        <v>1</v>
      </c>
      <c r="I76" t="s">
        <v>288</v>
      </c>
      <c r="K76" t="s">
        <v>289</v>
      </c>
      <c r="L76">
        <v>1476</v>
      </c>
      <c r="N76">
        <v>1013</v>
      </c>
      <c r="O76" t="s">
        <v>211</v>
      </c>
      <c r="P76" t="s">
        <v>212</v>
      </c>
      <c r="Q76">
        <v>1</v>
      </c>
      <c r="X76">
        <v>1.8</v>
      </c>
      <c r="Y76">
        <v>0</v>
      </c>
      <c r="Z76">
        <v>0</v>
      </c>
      <c r="AA76">
        <v>0</v>
      </c>
      <c r="AB76">
        <v>9.07</v>
      </c>
      <c r="AC76">
        <v>0</v>
      </c>
      <c r="AD76">
        <v>1</v>
      </c>
      <c r="AE76">
        <v>1</v>
      </c>
      <c r="AF76" t="s">
        <v>30</v>
      </c>
      <c r="AG76">
        <v>2.07</v>
      </c>
      <c r="AH76">
        <v>2</v>
      </c>
      <c r="AI76">
        <v>12479455</v>
      </c>
      <c r="AJ76">
        <v>80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ROW(Source!A38)</f>
        <v>38</v>
      </c>
      <c r="B77">
        <v>12479456</v>
      </c>
      <c r="C77">
        <v>12479454</v>
      </c>
      <c r="D77">
        <v>9362193</v>
      </c>
      <c r="E77">
        <v>1</v>
      </c>
      <c r="F77">
        <v>1</v>
      </c>
      <c r="G77">
        <v>1</v>
      </c>
      <c r="H77">
        <v>3</v>
      </c>
      <c r="I77" t="s">
        <v>311</v>
      </c>
      <c r="J77" t="s">
        <v>312</v>
      </c>
      <c r="K77" t="s">
        <v>313</v>
      </c>
      <c r="L77">
        <v>1348</v>
      </c>
      <c r="N77">
        <v>1009</v>
      </c>
      <c r="O77" t="s">
        <v>134</v>
      </c>
      <c r="P77" t="s">
        <v>134</v>
      </c>
      <c r="Q77">
        <v>1000</v>
      </c>
      <c r="X77">
        <v>0.00049</v>
      </c>
      <c r="Y77">
        <v>5251.27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0.00049</v>
      </c>
      <c r="AH77">
        <v>2</v>
      </c>
      <c r="AI77">
        <v>12479456</v>
      </c>
      <c r="AJ77">
        <v>81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ROW(Source!A38)</f>
        <v>38</v>
      </c>
      <c r="B78">
        <v>12479457</v>
      </c>
      <c r="C78">
        <v>12479454</v>
      </c>
      <c r="D78">
        <v>9363130</v>
      </c>
      <c r="E78">
        <v>1</v>
      </c>
      <c r="F78">
        <v>1</v>
      </c>
      <c r="G78">
        <v>1</v>
      </c>
      <c r="H78">
        <v>3</v>
      </c>
      <c r="I78" t="s">
        <v>314</v>
      </c>
      <c r="J78" t="s">
        <v>315</v>
      </c>
      <c r="K78" t="s">
        <v>316</v>
      </c>
      <c r="L78">
        <v>1348</v>
      </c>
      <c r="N78">
        <v>1009</v>
      </c>
      <c r="O78" t="s">
        <v>134</v>
      </c>
      <c r="P78" t="s">
        <v>134</v>
      </c>
      <c r="Q78">
        <v>1000</v>
      </c>
      <c r="X78">
        <v>0.00064</v>
      </c>
      <c r="Y78">
        <v>887.24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0.00064</v>
      </c>
      <c r="AH78">
        <v>2</v>
      </c>
      <c r="AI78">
        <v>12479457</v>
      </c>
      <c r="AJ78">
        <v>82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ROW(Source!A38)</f>
        <v>38</v>
      </c>
      <c r="B79">
        <v>12479458</v>
      </c>
      <c r="C79">
        <v>12479454</v>
      </c>
      <c r="D79">
        <v>9363558</v>
      </c>
      <c r="E79">
        <v>1</v>
      </c>
      <c r="F79">
        <v>1</v>
      </c>
      <c r="G79">
        <v>1</v>
      </c>
      <c r="H79">
        <v>3</v>
      </c>
      <c r="I79" t="s">
        <v>317</v>
      </c>
      <c r="J79" t="s">
        <v>318</v>
      </c>
      <c r="K79" t="s">
        <v>319</v>
      </c>
      <c r="L79">
        <v>1346</v>
      </c>
      <c r="N79">
        <v>1009</v>
      </c>
      <c r="O79" t="s">
        <v>40</v>
      </c>
      <c r="P79" t="s">
        <v>40</v>
      </c>
      <c r="Q79">
        <v>1</v>
      </c>
      <c r="X79">
        <v>0.0018</v>
      </c>
      <c r="Y79">
        <v>13.37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0.0018</v>
      </c>
      <c r="AH79">
        <v>2</v>
      </c>
      <c r="AI79">
        <v>12479458</v>
      </c>
      <c r="AJ79">
        <v>83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ROW(Source!A39)</f>
        <v>39</v>
      </c>
      <c r="B80">
        <v>12479460</v>
      </c>
      <c r="C80">
        <v>12479459</v>
      </c>
      <c r="D80">
        <v>5797751</v>
      </c>
      <c r="E80">
        <v>1</v>
      </c>
      <c r="F80">
        <v>1</v>
      </c>
      <c r="G80">
        <v>1</v>
      </c>
      <c r="H80">
        <v>1</v>
      </c>
      <c r="I80" t="s">
        <v>269</v>
      </c>
      <c r="K80" t="s">
        <v>270</v>
      </c>
      <c r="L80">
        <v>1476</v>
      </c>
      <c r="N80">
        <v>1013</v>
      </c>
      <c r="O80" t="s">
        <v>211</v>
      </c>
      <c r="P80" t="s">
        <v>212</v>
      </c>
      <c r="Q80">
        <v>1</v>
      </c>
      <c r="X80">
        <v>3.52</v>
      </c>
      <c r="Y80">
        <v>0</v>
      </c>
      <c r="Z80">
        <v>0</v>
      </c>
      <c r="AA80">
        <v>0</v>
      </c>
      <c r="AB80">
        <v>9.91</v>
      </c>
      <c r="AC80">
        <v>0</v>
      </c>
      <c r="AD80">
        <v>1</v>
      </c>
      <c r="AE80">
        <v>1</v>
      </c>
      <c r="AF80" t="s">
        <v>30</v>
      </c>
      <c r="AG80">
        <v>4.048</v>
      </c>
      <c r="AH80">
        <v>2</v>
      </c>
      <c r="AI80">
        <v>12479460</v>
      </c>
      <c r="AJ80">
        <v>84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ROW(Source!A39)</f>
        <v>39</v>
      </c>
      <c r="B81">
        <v>12479461</v>
      </c>
      <c r="C81">
        <v>12479459</v>
      </c>
      <c r="D81">
        <v>121548</v>
      </c>
      <c r="E81">
        <v>1</v>
      </c>
      <c r="F81">
        <v>1</v>
      </c>
      <c r="G81">
        <v>1</v>
      </c>
      <c r="H81">
        <v>1</v>
      </c>
      <c r="I81" t="s">
        <v>25</v>
      </c>
      <c r="K81" t="s">
        <v>213</v>
      </c>
      <c r="L81">
        <v>608254</v>
      </c>
      <c r="N81">
        <v>1013</v>
      </c>
      <c r="O81" t="s">
        <v>214</v>
      </c>
      <c r="P81" t="s">
        <v>214</v>
      </c>
      <c r="Q81">
        <v>1</v>
      </c>
      <c r="X81">
        <v>0.25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F81" t="s">
        <v>29</v>
      </c>
      <c r="AG81">
        <v>0.3125</v>
      </c>
      <c r="AH81">
        <v>2</v>
      </c>
      <c r="AI81">
        <v>12479461</v>
      </c>
      <c r="AJ81">
        <v>85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ROW(Source!A39)</f>
        <v>39</v>
      </c>
      <c r="B82">
        <v>12479462</v>
      </c>
      <c r="C82">
        <v>12479459</v>
      </c>
      <c r="D82">
        <v>9286392</v>
      </c>
      <c r="E82">
        <v>1</v>
      </c>
      <c r="F82">
        <v>1</v>
      </c>
      <c r="G82">
        <v>1</v>
      </c>
      <c r="H82">
        <v>2</v>
      </c>
      <c r="I82" t="s">
        <v>320</v>
      </c>
      <c r="J82" t="s">
        <v>321</v>
      </c>
      <c r="K82" t="s">
        <v>322</v>
      </c>
      <c r="L82">
        <v>1480</v>
      </c>
      <c r="N82">
        <v>1013</v>
      </c>
      <c r="O82" t="s">
        <v>237</v>
      </c>
      <c r="P82" t="s">
        <v>238</v>
      </c>
      <c r="Q82">
        <v>1</v>
      </c>
      <c r="X82">
        <v>0.39</v>
      </c>
      <c r="Y82">
        <v>0</v>
      </c>
      <c r="Z82">
        <v>1.72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29</v>
      </c>
      <c r="AG82">
        <v>0.48750000000000004</v>
      </c>
      <c r="AH82">
        <v>2</v>
      </c>
      <c r="AI82">
        <v>12479462</v>
      </c>
      <c r="AJ82">
        <v>86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ROW(Source!A39)</f>
        <v>39</v>
      </c>
      <c r="B83">
        <v>12479463</v>
      </c>
      <c r="C83">
        <v>12479459</v>
      </c>
      <c r="D83">
        <v>9286871</v>
      </c>
      <c r="E83">
        <v>1</v>
      </c>
      <c r="F83">
        <v>1</v>
      </c>
      <c r="G83">
        <v>1</v>
      </c>
      <c r="H83">
        <v>2</v>
      </c>
      <c r="I83" t="s">
        <v>242</v>
      </c>
      <c r="J83" t="s">
        <v>243</v>
      </c>
      <c r="K83" t="s">
        <v>244</v>
      </c>
      <c r="L83">
        <v>1368</v>
      </c>
      <c r="N83">
        <v>1011</v>
      </c>
      <c r="O83" t="s">
        <v>218</v>
      </c>
      <c r="P83" t="s">
        <v>218</v>
      </c>
      <c r="Q83">
        <v>1</v>
      </c>
      <c r="X83">
        <v>0.25</v>
      </c>
      <c r="Y83">
        <v>0</v>
      </c>
      <c r="Z83">
        <v>60.77</v>
      </c>
      <c r="AA83">
        <v>11.81</v>
      </c>
      <c r="AB83">
        <v>0</v>
      </c>
      <c r="AC83">
        <v>0</v>
      </c>
      <c r="AD83">
        <v>1</v>
      </c>
      <c r="AE83">
        <v>0</v>
      </c>
      <c r="AF83" t="s">
        <v>29</v>
      </c>
      <c r="AG83">
        <v>0.3125</v>
      </c>
      <c r="AH83">
        <v>2</v>
      </c>
      <c r="AI83">
        <v>12479463</v>
      </c>
      <c r="AJ83">
        <v>87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ROW(Source!A39)</f>
        <v>39</v>
      </c>
      <c r="B84">
        <v>12479464</v>
      </c>
      <c r="C84">
        <v>12479459</v>
      </c>
      <c r="D84">
        <v>9358443</v>
      </c>
      <c r="E84">
        <v>1</v>
      </c>
      <c r="F84">
        <v>1</v>
      </c>
      <c r="G84">
        <v>1</v>
      </c>
      <c r="H84">
        <v>3</v>
      </c>
      <c r="I84" t="s">
        <v>323</v>
      </c>
      <c r="J84" t="s">
        <v>324</v>
      </c>
      <c r="K84" t="s">
        <v>325</v>
      </c>
      <c r="L84">
        <v>1296</v>
      </c>
      <c r="N84">
        <v>1002</v>
      </c>
      <c r="O84" t="s">
        <v>326</v>
      </c>
      <c r="P84" t="s">
        <v>326</v>
      </c>
      <c r="Q84">
        <v>1</v>
      </c>
      <c r="X84">
        <v>0.143</v>
      </c>
      <c r="Y84">
        <v>157.85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0.143</v>
      </c>
      <c r="AH84">
        <v>2</v>
      </c>
      <c r="AI84">
        <v>12479464</v>
      </c>
      <c r="AJ84">
        <v>88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ROW(Source!A39)</f>
        <v>39</v>
      </c>
      <c r="B85">
        <v>12479465</v>
      </c>
      <c r="C85">
        <v>12479459</v>
      </c>
      <c r="D85">
        <v>9358444</v>
      </c>
      <c r="E85">
        <v>1</v>
      </c>
      <c r="F85">
        <v>1</v>
      </c>
      <c r="G85">
        <v>1</v>
      </c>
      <c r="H85">
        <v>3</v>
      </c>
      <c r="I85" t="s">
        <v>327</v>
      </c>
      <c r="J85" t="s">
        <v>328</v>
      </c>
      <c r="K85" t="s">
        <v>329</v>
      </c>
      <c r="L85">
        <v>1296</v>
      </c>
      <c r="N85">
        <v>1002</v>
      </c>
      <c r="O85" t="s">
        <v>326</v>
      </c>
      <c r="P85" t="s">
        <v>326</v>
      </c>
      <c r="Q85">
        <v>1</v>
      </c>
      <c r="X85">
        <v>0</v>
      </c>
      <c r="Y85">
        <v>202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G85">
        <v>0</v>
      </c>
      <c r="AH85">
        <v>2</v>
      </c>
      <c r="AI85">
        <v>12479465</v>
      </c>
      <c r="AJ85">
        <v>89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ROW(Source!A39)</f>
        <v>39</v>
      </c>
      <c r="B86">
        <v>12479466</v>
      </c>
      <c r="C86">
        <v>12479459</v>
      </c>
      <c r="D86">
        <v>9358445</v>
      </c>
      <c r="E86">
        <v>1</v>
      </c>
      <c r="F86">
        <v>1</v>
      </c>
      <c r="G86">
        <v>1</v>
      </c>
      <c r="H86">
        <v>3</v>
      </c>
      <c r="I86" t="s">
        <v>330</v>
      </c>
      <c r="J86" t="s">
        <v>331</v>
      </c>
      <c r="K86" t="s">
        <v>332</v>
      </c>
      <c r="L86">
        <v>1296</v>
      </c>
      <c r="N86">
        <v>1002</v>
      </c>
      <c r="O86" t="s">
        <v>326</v>
      </c>
      <c r="P86" t="s">
        <v>326</v>
      </c>
      <c r="Q86">
        <v>1</v>
      </c>
      <c r="X86">
        <v>0</v>
      </c>
      <c r="Y86">
        <v>271.41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G86">
        <v>0</v>
      </c>
      <c r="AH86">
        <v>2</v>
      </c>
      <c r="AI86">
        <v>12479466</v>
      </c>
      <c r="AJ86">
        <v>90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ROW(Source!A39)</f>
        <v>39</v>
      </c>
      <c r="B87">
        <v>12479467</v>
      </c>
      <c r="C87">
        <v>12479459</v>
      </c>
      <c r="D87">
        <v>9358446</v>
      </c>
      <c r="E87">
        <v>1</v>
      </c>
      <c r="F87">
        <v>1</v>
      </c>
      <c r="G87">
        <v>1</v>
      </c>
      <c r="H87">
        <v>3</v>
      </c>
      <c r="I87" t="s">
        <v>333</v>
      </c>
      <c r="J87" t="s">
        <v>334</v>
      </c>
      <c r="K87" t="s">
        <v>335</v>
      </c>
      <c r="L87">
        <v>1301</v>
      </c>
      <c r="N87">
        <v>1003</v>
      </c>
      <c r="O87" t="s">
        <v>48</v>
      </c>
      <c r="P87" t="s">
        <v>48</v>
      </c>
      <c r="Q87">
        <v>1</v>
      </c>
      <c r="X87">
        <v>15</v>
      </c>
      <c r="Y87">
        <v>2.36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15</v>
      </c>
      <c r="AH87">
        <v>2</v>
      </c>
      <c r="AI87">
        <v>12479467</v>
      </c>
      <c r="AJ87">
        <v>91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ROW(Source!A39)</f>
        <v>39</v>
      </c>
      <c r="B88">
        <v>12479468</v>
      </c>
      <c r="C88">
        <v>12479459</v>
      </c>
      <c r="D88">
        <v>9358759</v>
      </c>
      <c r="E88">
        <v>1</v>
      </c>
      <c r="F88">
        <v>1</v>
      </c>
      <c r="G88">
        <v>1</v>
      </c>
      <c r="H88">
        <v>3</v>
      </c>
      <c r="I88" t="s">
        <v>106</v>
      </c>
      <c r="J88" t="s">
        <v>108</v>
      </c>
      <c r="K88" t="s">
        <v>107</v>
      </c>
      <c r="L88">
        <v>1301</v>
      </c>
      <c r="N88">
        <v>1003</v>
      </c>
      <c r="O88" t="s">
        <v>48</v>
      </c>
      <c r="P88" t="s">
        <v>48</v>
      </c>
      <c r="Q88">
        <v>1</v>
      </c>
      <c r="X88">
        <v>11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G88">
        <v>11</v>
      </c>
      <c r="AH88">
        <v>2</v>
      </c>
      <c r="AI88">
        <v>12479468</v>
      </c>
      <c r="AJ88">
        <v>92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ROW(Source!A39)</f>
        <v>39</v>
      </c>
      <c r="B89">
        <v>12479469</v>
      </c>
      <c r="C89">
        <v>12479459</v>
      </c>
      <c r="D89">
        <v>9359117</v>
      </c>
      <c r="E89">
        <v>1</v>
      </c>
      <c r="F89">
        <v>1</v>
      </c>
      <c r="G89">
        <v>1</v>
      </c>
      <c r="H89">
        <v>3</v>
      </c>
      <c r="I89" t="s">
        <v>336</v>
      </c>
      <c r="J89" t="s">
        <v>337</v>
      </c>
      <c r="K89" t="s">
        <v>338</v>
      </c>
      <c r="L89">
        <v>1354</v>
      </c>
      <c r="N89">
        <v>1010</v>
      </c>
      <c r="O89" t="s">
        <v>74</v>
      </c>
      <c r="P89" t="s">
        <v>74</v>
      </c>
      <c r="Q89">
        <v>1</v>
      </c>
      <c r="X89">
        <v>30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0</v>
      </c>
      <c r="AG89">
        <v>30</v>
      </c>
      <c r="AH89">
        <v>2</v>
      </c>
      <c r="AI89">
        <v>12479469</v>
      </c>
      <c r="AJ89">
        <v>93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ROW(Source!A39)</f>
        <v>39</v>
      </c>
      <c r="B90">
        <v>12479470</v>
      </c>
      <c r="C90">
        <v>12479459</v>
      </c>
      <c r="D90">
        <v>9325729</v>
      </c>
      <c r="E90">
        <v>1</v>
      </c>
      <c r="F90">
        <v>1</v>
      </c>
      <c r="G90">
        <v>1</v>
      </c>
      <c r="H90">
        <v>3</v>
      </c>
      <c r="I90" t="s">
        <v>339</v>
      </c>
      <c r="J90" t="s">
        <v>340</v>
      </c>
      <c r="K90" t="s">
        <v>341</v>
      </c>
      <c r="L90">
        <v>1346</v>
      </c>
      <c r="N90">
        <v>1009</v>
      </c>
      <c r="O90" t="s">
        <v>40</v>
      </c>
      <c r="P90" t="s">
        <v>40</v>
      </c>
      <c r="Q90">
        <v>1</v>
      </c>
      <c r="X90">
        <v>0.033</v>
      </c>
      <c r="Y90">
        <v>61.17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0.033</v>
      </c>
      <c r="AH90">
        <v>2</v>
      </c>
      <c r="AI90">
        <v>12479470</v>
      </c>
      <c r="AJ90">
        <v>94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ROW(Source!A41)</f>
        <v>41</v>
      </c>
      <c r="B91">
        <v>12479476</v>
      </c>
      <c r="C91">
        <v>12479475</v>
      </c>
      <c r="D91">
        <v>5797745</v>
      </c>
      <c r="E91">
        <v>1</v>
      </c>
      <c r="F91">
        <v>1</v>
      </c>
      <c r="G91">
        <v>1</v>
      </c>
      <c r="H91">
        <v>1</v>
      </c>
      <c r="I91" t="s">
        <v>232</v>
      </c>
      <c r="K91" t="s">
        <v>233</v>
      </c>
      <c r="L91">
        <v>1476</v>
      </c>
      <c r="N91">
        <v>1013</v>
      </c>
      <c r="O91" t="s">
        <v>211</v>
      </c>
      <c r="P91" t="s">
        <v>212</v>
      </c>
      <c r="Q91">
        <v>1</v>
      </c>
      <c r="X91">
        <v>183</v>
      </c>
      <c r="Y91">
        <v>0</v>
      </c>
      <c r="Z91">
        <v>0</v>
      </c>
      <c r="AA91">
        <v>0</v>
      </c>
      <c r="AB91">
        <v>9.61</v>
      </c>
      <c r="AC91">
        <v>0</v>
      </c>
      <c r="AD91">
        <v>1</v>
      </c>
      <c r="AE91">
        <v>1</v>
      </c>
      <c r="AG91">
        <v>183</v>
      </c>
      <c r="AH91">
        <v>2</v>
      </c>
      <c r="AI91">
        <v>12479476</v>
      </c>
      <c r="AJ91">
        <v>95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ROW(Source!A41)</f>
        <v>41</v>
      </c>
      <c r="B92">
        <v>12479477</v>
      </c>
      <c r="C92">
        <v>12479475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25</v>
      </c>
      <c r="K92" t="s">
        <v>213</v>
      </c>
      <c r="L92">
        <v>608254</v>
      </c>
      <c r="N92">
        <v>1013</v>
      </c>
      <c r="O92" t="s">
        <v>214</v>
      </c>
      <c r="P92" t="s">
        <v>214</v>
      </c>
      <c r="Q92">
        <v>1</v>
      </c>
      <c r="X92">
        <v>0.6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G92">
        <v>0.6</v>
      </c>
      <c r="AH92">
        <v>2</v>
      </c>
      <c r="AI92">
        <v>12479477</v>
      </c>
      <c r="AJ92">
        <v>96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ROW(Source!A41)</f>
        <v>41</v>
      </c>
      <c r="B93">
        <v>12479478</v>
      </c>
      <c r="C93">
        <v>12479475</v>
      </c>
      <c r="D93">
        <v>9283748</v>
      </c>
      <c r="E93">
        <v>1</v>
      </c>
      <c r="F93">
        <v>1</v>
      </c>
      <c r="G93">
        <v>1</v>
      </c>
      <c r="H93">
        <v>2</v>
      </c>
      <c r="I93" t="s">
        <v>219</v>
      </c>
      <c r="J93" t="s">
        <v>220</v>
      </c>
      <c r="K93" t="s">
        <v>221</v>
      </c>
      <c r="L93">
        <v>1368</v>
      </c>
      <c r="N93">
        <v>1011</v>
      </c>
      <c r="O93" t="s">
        <v>218</v>
      </c>
      <c r="P93" t="s">
        <v>218</v>
      </c>
      <c r="Q93">
        <v>1</v>
      </c>
      <c r="X93">
        <v>2.7</v>
      </c>
      <c r="Y93">
        <v>0</v>
      </c>
      <c r="Z93">
        <v>0.86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2.7</v>
      </c>
      <c r="AH93">
        <v>2</v>
      </c>
      <c r="AI93">
        <v>12479478</v>
      </c>
      <c r="AJ93">
        <v>97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ROW(Source!A41)</f>
        <v>41</v>
      </c>
      <c r="B94">
        <v>12479479</v>
      </c>
      <c r="C94">
        <v>12479475</v>
      </c>
      <c r="D94">
        <v>9286257</v>
      </c>
      <c r="E94">
        <v>1</v>
      </c>
      <c r="F94">
        <v>1</v>
      </c>
      <c r="G94">
        <v>1</v>
      </c>
      <c r="H94">
        <v>2</v>
      </c>
      <c r="I94" t="s">
        <v>342</v>
      </c>
      <c r="J94" t="s">
        <v>343</v>
      </c>
      <c r="K94" t="s">
        <v>344</v>
      </c>
      <c r="L94">
        <v>1368</v>
      </c>
      <c r="N94">
        <v>1011</v>
      </c>
      <c r="O94" t="s">
        <v>218</v>
      </c>
      <c r="P94" t="s">
        <v>218</v>
      </c>
      <c r="Q94">
        <v>1</v>
      </c>
      <c r="X94">
        <v>4.64</v>
      </c>
      <c r="Y94">
        <v>0</v>
      </c>
      <c r="Z94">
        <v>2.95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4.64</v>
      </c>
      <c r="AH94">
        <v>2</v>
      </c>
      <c r="AI94">
        <v>12479479</v>
      </c>
      <c r="AJ94">
        <v>98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ROW(Source!A41)</f>
        <v>41</v>
      </c>
      <c r="B95">
        <v>12479480</v>
      </c>
      <c r="C95">
        <v>12479475</v>
      </c>
      <c r="D95">
        <v>9286871</v>
      </c>
      <c r="E95">
        <v>1</v>
      </c>
      <c r="F95">
        <v>1</v>
      </c>
      <c r="G95">
        <v>1</v>
      </c>
      <c r="H95">
        <v>2</v>
      </c>
      <c r="I95" t="s">
        <v>242</v>
      </c>
      <c r="J95" t="s">
        <v>243</v>
      </c>
      <c r="K95" t="s">
        <v>244</v>
      </c>
      <c r="L95">
        <v>1368</v>
      </c>
      <c r="N95">
        <v>1011</v>
      </c>
      <c r="O95" t="s">
        <v>218</v>
      </c>
      <c r="P95" t="s">
        <v>218</v>
      </c>
      <c r="Q95">
        <v>1</v>
      </c>
      <c r="X95">
        <v>0.6</v>
      </c>
      <c r="Y95">
        <v>0</v>
      </c>
      <c r="Z95">
        <v>60.77</v>
      </c>
      <c r="AA95">
        <v>11.81</v>
      </c>
      <c r="AB95">
        <v>0</v>
      </c>
      <c r="AC95">
        <v>0</v>
      </c>
      <c r="AD95">
        <v>1</v>
      </c>
      <c r="AE95">
        <v>0</v>
      </c>
      <c r="AG95">
        <v>0.6</v>
      </c>
      <c r="AH95">
        <v>2</v>
      </c>
      <c r="AI95">
        <v>12479480</v>
      </c>
      <c r="AJ95">
        <v>99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ROW(Source!A41)</f>
        <v>41</v>
      </c>
      <c r="B96">
        <v>12479481</v>
      </c>
      <c r="C96">
        <v>12479475</v>
      </c>
      <c r="D96">
        <v>9361862</v>
      </c>
      <c r="E96">
        <v>1</v>
      </c>
      <c r="F96">
        <v>1</v>
      </c>
      <c r="G96">
        <v>1</v>
      </c>
      <c r="H96">
        <v>3</v>
      </c>
      <c r="I96" t="s">
        <v>222</v>
      </c>
      <c r="J96" t="s">
        <v>223</v>
      </c>
      <c r="K96" t="s">
        <v>224</v>
      </c>
      <c r="L96">
        <v>1339</v>
      </c>
      <c r="N96">
        <v>1007</v>
      </c>
      <c r="O96" t="s">
        <v>225</v>
      </c>
      <c r="P96" t="s">
        <v>225</v>
      </c>
      <c r="Q96">
        <v>1</v>
      </c>
      <c r="X96">
        <v>0.48</v>
      </c>
      <c r="Y96">
        <v>8.21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0.48</v>
      </c>
      <c r="AH96">
        <v>2</v>
      </c>
      <c r="AI96">
        <v>12479481</v>
      </c>
      <c r="AJ96">
        <v>100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ROW(Source!A41)</f>
        <v>41</v>
      </c>
      <c r="B97">
        <v>12479482</v>
      </c>
      <c r="C97">
        <v>12479475</v>
      </c>
      <c r="D97">
        <v>9363436</v>
      </c>
      <c r="E97">
        <v>1</v>
      </c>
      <c r="F97">
        <v>1</v>
      </c>
      <c r="G97">
        <v>1</v>
      </c>
      <c r="H97">
        <v>3</v>
      </c>
      <c r="I97" t="s">
        <v>226</v>
      </c>
      <c r="J97" t="s">
        <v>227</v>
      </c>
      <c r="K97" t="s">
        <v>228</v>
      </c>
      <c r="L97">
        <v>1339</v>
      </c>
      <c r="N97">
        <v>1007</v>
      </c>
      <c r="O97" t="s">
        <v>225</v>
      </c>
      <c r="P97" t="s">
        <v>225</v>
      </c>
      <c r="Q97">
        <v>1</v>
      </c>
      <c r="X97">
        <v>0.21</v>
      </c>
      <c r="Y97">
        <v>46.97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0.21</v>
      </c>
      <c r="AH97">
        <v>2</v>
      </c>
      <c r="AI97">
        <v>12479482</v>
      </c>
      <c r="AJ97">
        <v>101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ROW(Source!A41)</f>
        <v>41</v>
      </c>
      <c r="B98">
        <v>12479483</v>
      </c>
      <c r="C98">
        <v>12479475</v>
      </c>
      <c r="D98">
        <v>9342406</v>
      </c>
      <c r="E98">
        <v>1</v>
      </c>
      <c r="F98">
        <v>1</v>
      </c>
      <c r="G98">
        <v>1</v>
      </c>
      <c r="H98">
        <v>3</v>
      </c>
      <c r="I98" t="s">
        <v>345</v>
      </c>
      <c r="J98" t="s">
        <v>346</v>
      </c>
      <c r="K98" t="s">
        <v>347</v>
      </c>
      <c r="L98">
        <v>1301</v>
      </c>
      <c r="N98">
        <v>1003</v>
      </c>
      <c r="O98" t="s">
        <v>48</v>
      </c>
      <c r="P98" t="s">
        <v>48</v>
      </c>
      <c r="Q98">
        <v>1</v>
      </c>
      <c r="X98">
        <v>7</v>
      </c>
      <c r="Y98">
        <v>14.88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7</v>
      </c>
      <c r="AH98">
        <v>2</v>
      </c>
      <c r="AI98">
        <v>12479483</v>
      </c>
      <c r="AJ98">
        <v>102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ROW(Source!A41)</f>
        <v>41</v>
      </c>
      <c r="B99">
        <v>12479484</v>
      </c>
      <c r="C99">
        <v>12479475</v>
      </c>
      <c r="D99">
        <v>9342453</v>
      </c>
      <c r="E99">
        <v>1</v>
      </c>
      <c r="F99">
        <v>1</v>
      </c>
      <c r="G99">
        <v>1</v>
      </c>
      <c r="H99">
        <v>3</v>
      </c>
      <c r="I99" t="s">
        <v>120</v>
      </c>
      <c r="J99" t="s">
        <v>122</v>
      </c>
      <c r="K99" t="s">
        <v>121</v>
      </c>
      <c r="L99">
        <v>1301</v>
      </c>
      <c r="N99">
        <v>1003</v>
      </c>
      <c r="O99" t="s">
        <v>48</v>
      </c>
      <c r="P99" t="s">
        <v>48</v>
      </c>
      <c r="Q99">
        <v>1</v>
      </c>
      <c r="X99">
        <v>97.8</v>
      </c>
      <c r="Y99">
        <v>72.71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97.8</v>
      </c>
      <c r="AH99">
        <v>2</v>
      </c>
      <c r="AI99">
        <v>12479484</v>
      </c>
      <c r="AJ99">
        <v>103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ROW(Source!A41)</f>
        <v>41</v>
      </c>
      <c r="B100">
        <v>12479485</v>
      </c>
      <c r="C100">
        <v>12479475</v>
      </c>
      <c r="D100">
        <v>9346482</v>
      </c>
      <c r="E100">
        <v>1</v>
      </c>
      <c r="F100">
        <v>1</v>
      </c>
      <c r="G100">
        <v>1</v>
      </c>
      <c r="H100">
        <v>3</v>
      </c>
      <c r="I100" t="s">
        <v>116</v>
      </c>
      <c r="J100" t="s">
        <v>118</v>
      </c>
      <c r="K100" t="s">
        <v>117</v>
      </c>
      <c r="L100">
        <v>1346</v>
      </c>
      <c r="N100">
        <v>1009</v>
      </c>
      <c r="O100" t="s">
        <v>40</v>
      </c>
      <c r="P100" t="s">
        <v>40</v>
      </c>
      <c r="Q100">
        <v>1</v>
      </c>
      <c r="X100">
        <v>0</v>
      </c>
      <c r="Y100">
        <v>11.98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G100">
        <v>0</v>
      </c>
      <c r="AH100">
        <v>2</v>
      </c>
      <c r="AI100">
        <v>12479485</v>
      </c>
      <c r="AJ100">
        <v>104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ROW(Source!A41)</f>
        <v>41</v>
      </c>
      <c r="B101">
        <v>12479486</v>
      </c>
      <c r="C101">
        <v>12479475</v>
      </c>
      <c r="D101">
        <v>9348291</v>
      </c>
      <c r="E101">
        <v>1</v>
      </c>
      <c r="F101">
        <v>1</v>
      </c>
      <c r="G101">
        <v>1</v>
      </c>
      <c r="H101">
        <v>3</v>
      </c>
      <c r="I101" t="s">
        <v>348</v>
      </c>
      <c r="J101" t="s">
        <v>349</v>
      </c>
      <c r="K101" t="s">
        <v>350</v>
      </c>
      <c r="L101">
        <v>1354</v>
      </c>
      <c r="N101">
        <v>1010</v>
      </c>
      <c r="O101" t="s">
        <v>74</v>
      </c>
      <c r="P101" t="s">
        <v>74</v>
      </c>
      <c r="Q101">
        <v>1</v>
      </c>
      <c r="X101">
        <v>0</v>
      </c>
      <c r="Y101">
        <v>22.6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G101">
        <v>0</v>
      </c>
      <c r="AH101">
        <v>2</v>
      </c>
      <c r="AI101">
        <v>12479486</v>
      </c>
      <c r="AJ101">
        <v>105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ROW(Source!A41)</f>
        <v>41</v>
      </c>
      <c r="B102">
        <v>12479487</v>
      </c>
      <c r="C102">
        <v>12479475</v>
      </c>
      <c r="D102">
        <v>9348447</v>
      </c>
      <c r="E102">
        <v>1</v>
      </c>
      <c r="F102">
        <v>1</v>
      </c>
      <c r="G102">
        <v>1</v>
      </c>
      <c r="H102">
        <v>3</v>
      </c>
      <c r="I102" t="s">
        <v>351</v>
      </c>
      <c r="J102" t="s">
        <v>352</v>
      </c>
      <c r="K102" t="s">
        <v>353</v>
      </c>
      <c r="L102">
        <v>1354</v>
      </c>
      <c r="N102">
        <v>1010</v>
      </c>
      <c r="O102" t="s">
        <v>74</v>
      </c>
      <c r="P102" t="s">
        <v>74</v>
      </c>
      <c r="Q102">
        <v>1</v>
      </c>
      <c r="X102">
        <v>0</v>
      </c>
      <c r="Y102">
        <v>79.1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G102">
        <v>0</v>
      </c>
      <c r="AH102">
        <v>2</v>
      </c>
      <c r="AI102">
        <v>12479487</v>
      </c>
      <c r="AJ102">
        <v>106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2010-05-26T06:03:01Z</cp:lastPrinted>
  <dcterms:modified xsi:type="dcterms:W3CDTF">2010-05-26T06:03:32Z</dcterms:modified>
  <cp:category/>
  <cp:version/>
  <cp:contentType/>
  <cp:contentStatus/>
</cp:coreProperties>
</file>