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Администрация (район ПС)" sheetId="1" r:id="rId1"/>
    <sheet name="Администрация опов. (район )" sheetId="2" r:id="rId2"/>
  </sheets>
  <definedNames/>
  <calcPr fullCalcOnLoad="1"/>
</workbook>
</file>

<file path=xl/sharedStrings.xml><?xml version="1.0" encoding="utf-8"?>
<sst xmlns="http://schemas.openxmlformats.org/spreadsheetml/2006/main" count="179" uniqueCount="110">
  <si>
    <t>Согласовано:</t>
  </si>
  <si>
    <t>Утверждаю:</t>
  </si>
  <si>
    <t xml:space="preserve">Гл.инженер ГО и ЧС МО "Мелекесский район" </t>
  </si>
  <si>
    <t>Глава Администрации МО "Мелекесский район"</t>
  </si>
  <si>
    <t>Е.Д. Шушаков</t>
  </si>
  <si>
    <t>И.Н. Глушко</t>
  </si>
  <si>
    <t xml:space="preserve">СМЕТА </t>
  </si>
  <si>
    <t>на монтаж пожарной сигнализации</t>
  </si>
  <si>
    <t>Объект: Помещения Администрации МО "Мелекесский район"</t>
  </si>
  <si>
    <t xml:space="preserve">Заказчик: </t>
  </si>
  <si>
    <t>Составлена в ценах 2001 года</t>
  </si>
  <si>
    <t>по сборникам ГЭСНм-8,10 2001г.</t>
  </si>
  <si>
    <t>трудозатраты, ч/ч</t>
  </si>
  <si>
    <t>№ расценки</t>
  </si>
  <si>
    <t>Наименование работ и затрат</t>
  </si>
  <si>
    <t>ед.изм.</t>
  </si>
  <si>
    <t>кол-во</t>
  </si>
  <si>
    <t>на единицу</t>
  </si>
  <si>
    <t>всего</t>
  </si>
  <si>
    <t>1.Монтаж оборудования</t>
  </si>
  <si>
    <t>10-08-001-7</t>
  </si>
  <si>
    <t xml:space="preserve"> приёмно-контрольный прибор адресный</t>
  </si>
  <si>
    <t>шт</t>
  </si>
  <si>
    <t>10-08-002-2</t>
  </si>
  <si>
    <t>Извещатели ПС адресный, ИПР-И, ИП-212-85</t>
  </si>
  <si>
    <t>10-06-01 3-1</t>
  </si>
  <si>
    <t>Измерение сопротивления изоляции</t>
  </si>
  <si>
    <t>луч</t>
  </si>
  <si>
    <t>10-08-005-3</t>
  </si>
  <si>
    <t>Прокладка провода ТРП</t>
  </si>
  <si>
    <t>100м</t>
  </si>
  <si>
    <t>Итого по 1 разделу</t>
  </si>
  <si>
    <t>2.Электромонтажные работы</t>
  </si>
  <si>
    <t>08-02-368-1</t>
  </si>
  <si>
    <t>Провод на тросу</t>
  </si>
  <si>
    <t>08-02-396-5</t>
  </si>
  <si>
    <t>Прокладка короба</t>
  </si>
  <si>
    <t>Итого по 2 разделу</t>
  </si>
  <si>
    <t>3. Строительство</t>
  </si>
  <si>
    <t>46-03-009-3</t>
  </si>
  <si>
    <t xml:space="preserve">Пробивка отверстий d до 25 мм </t>
  </si>
  <si>
    <t>100шт</t>
  </si>
  <si>
    <t>Итого по 3 разделу</t>
  </si>
  <si>
    <t>4. Пусконаладочные работы</t>
  </si>
  <si>
    <t>П01-001-05</t>
  </si>
  <si>
    <t>Система с кол-вом каналов до 20</t>
  </si>
  <si>
    <t>сист.</t>
  </si>
  <si>
    <t>10-06-068-17</t>
  </si>
  <si>
    <t>Сдача объекта: контрольные и приемосдаточные испытания</t>
  </si>
  <si>
    <t>объект</t>
  </si>
  <si>
    <t>Итого по 4 разделу</t>
  </si>
  <si>
    <t>Итого по четырем разделам</t>
  </si>
  <si>
    <t xml:space="preserve">ФОТ </t>
  </si>
  <si>
    <t>Накладные расходы (монтаж оборудования) 90%</t>
  </si>
  <si>
    <t>Накладные расходы (электромонтаж) 95%</t>
  </si>
  <si>
    <t>Накладные расходы (строительство) 100%</t>
  </si>
  <si>
    <t xml:space="preserve">Накладные расходы (пусконаладка) 75% </t>
  </si>
  <si>
    <t>ИТОГО</t>
  </si>
  <si>
    <t>5.Материалы</t>
  </si>
  <si>
    <t>Наименование</t>
  </si>
  <si>
    <t>Ед.изм.</t>
  </si>
  <si>
    <t>Кол-во</t>
  </si>
  <si>
    <t>Цена</t>
  </si>
  <si>
    <t>Сумма</t>
  </si>
  <si>
    <t>Приёмно-контрольный прибор адресный</t>
  </si>
  <si>
    <t>Извещатель пожарный дымовой адресный</t>
  </si>
  <si>
    <t>База к извещателю адресному</t>
  </si>
  <si>
    <t>Извещатель ПС ИП-212-85</t>
  </si>
  <si>
    <t>Извещатель ПС ручной "ИПР-И"</t>
  </si>
  <si>
    <t>Саморез</t>
  </si>
  <si>
    <t>Провод КСПВ 2х0,5</t>
  </si>
  <si>
    <t>м</t>
  </si>
  <si>
    <t>Провод ТРП</t>
  </si>
  <si>
    <t>Провод "Сталька"</t>
  </si>
  <si>
    <t>кг</t>
  </si>
  <si>
    <t>Кабель-канал 15х10</t>
  </si>
  <si>
    <t>ИТОГО материалы</t>
  </si>
  <si>
    <t>ИТОГО по пяти разделам</t>
  </si>
  <si>
    <t>НДС 0%</t>
  </si>
  <si>
    <t>ИТОГО по смете</t>
  </si>
  <si>
    <t>Проверил:</t>
  </si>
  <si>
    <t>Исполнитель:</t>
  </si>
  <si>
    <t>СМЕТА</t>
  </si>
  <si>
    <t xml:space="preserve">на монтаж системы  оповещения </t>
  </si>
  <si>
    <t>Объект: помещения, ул. Хмельницкого, 93.</t>
  </si>
  <si>
    <t>Заказчик: Администрация Муниципального образования «Мелекесский район»</t>
  </si>
  <si>
    <t>10-03-002- 12</t>
  </si>
  <si>
    <t>Комплект преобразовательного и усилительного оборудования</t>
  </si>
  <si>
    <t>комп.</t>
  </si>
  <si>
    <t>10-08-003-9</t>
  </si>
  <si>
    <t>Звуковой оповещатель</t>
  </si>
  <si>
    <t>Прокладка провода ШВВП, ТРВ</t>
  </si>
  <si>
    <t>10-06-013-1</t>
  </si>
  <si>
    <t>08-03-593-6</t>
  </si>
  <si>
    <t>Световой оповещатель</t>
  </si>
  <si>
    <t>3. Пусконаладочные работы</t>
  </si>
  <si>
    <t>Итого</t>
  </si>
  <si>
    <t>4.Материалы</t>
  </si>
  <si>
    <t>Метизы</t>
  </si>
  <si>
    <t>Световой оповещатель "Выход"</t>
  </si>
  <si>
    <t>Блок питания "БПП-20"</t>
  </si>
  <si>
    <t>Аккумулятор 7 А/ч</t>
  </si>
  <si>
    <t>JPА-1120, УНЧ 120Вт, 5 зон, приоритеты, СПВ, 24/220В</t>
  </si>
  <si>
    <t>JDM-10A, Модуль сообщений, встраиваемый</t>
  </si>
  <si>
    <t>Звуковой оповещатель "Иволга" РА-25</t>
  </si>
  <si>
    <t>Короб металлический</t>
  </si>
  <si>
    <t>Кабель-канал 25х40</t>
  </si>
  <si>
    <t>Провод ТРВ</t>
  </si>
  <si>
    <t>ШВВП-2х0,75</t>
  </si>
  <si>
    <t>ИТОГО по четырем разделам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</si>
</sst>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_-* #,##0.00_р_._-;\-* #,##0.00_р_._-;_-* \-??_р_._-;_-@_-"/>
    <numFmt numFmtId="189" formatCode="_(* #,##0.00_);_(* \(#,##0.00\);_(* \-??_);_(@_)"/>
    <numFmt numFmtId="190" formatCode="#,##0.00_р_."/>
    <numFmt numFmtId="191" formatCode="0.0"/>
    <numFmt numFmtId="192" formatCode="#,##0.00&quot;р.&quot;;[Red]#,##0.00&quot;р.&quot;"/>
    <numFmt numFmtId="193" formatCode="#,##0.00_ ;\-#,##0.00\ "/>
    <numFmt numFmtId="194" formatCode="#,##0.00;[Red]#,##0.00"/>
    <numFmt numFmtId="195" formatCode="0.00_ ;\-0.00\ 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"/>
    <numFmt numFmtId="201" formatCode="0.0000"/>
    <numFmt numFmtId="202" formatCode="#,##0&quot;р.&quot;"/>
    <numFmt numFmtId="203" formatCode="#,##0;[Red]#,##0"/>
    <numFmt numFmtId="204" formatCode="#,##0.0;[Red]#,##0.0"/>
    <numFmt numFmtId="205" formatCode="[&lt;=9999999]###\-####;\(###\)\ ###\-####"/>
    <numFmt numFmtId="206" formatCode="mmmm"/>
    <numFmt numFmtId="207" formatCode="0.00000"/>
    <numFmt numFmtId="208" formatCode="0.000000"/>
    <numFmt numFmtId="209" formatCode="mmmm\ yy"/>
    <numFmt numFmtId="210" formatCode="_-* #,##0.0_р_._-;\-* #,##0.0_р_._-;_-* &quot;-&quot;_р_._-;_-@_-"/>
    <numFmt numFmtId="211" formatCode="_-* #,##0.0_р_._-;\-* #,##0.0_р_._-;_-* &quot;-&quot;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_-* #,##0.0_р_._-;\-* #,##0.0_р_._-;_-* &quot;-&quot;??_р_._-;_-@_-"/>
    <numFmt numFmtId="215" formatCode="_-* #,##0_р_._-;\-* #,##0_р_._-;_-* &quot;-&quot;??_р_._-;_-@_-"/>
    <numFmt numFmtId="216" formatCode="_-* #,##0.000_р_._-;\-* #,##0.000_р_._-;_-* &quot;-&quot;_р_._-;_-@_-"/>
    <numFmt numFmtId="217" formatCode="_-* #,##0.0000_р_._-;\-* #,##0.0000_р_._-;_-* &quot;-&quot;??_р_._-;_-@_-"/>
    <numFmt numFmtId="218" formatCode="_-* #,##0.00000_р_._-;\-* #,##0.00000_р_._-;_-* &quot;-&quot;??_р_._-;_-@_-"/>
    <numFmt numFmtId="219" formatCode="_-* #,##0.00_р_._-;\-* #,##0.00_р_._-;_-* &quot;-&quot;?_р_._-;_-@_-"/>
    <numFmt numFmtId="220" formatCode="[$-FC19]d\ mmmm\ yyyy\ &quot;г.&quot;"/>
    <numFmt numFmtId="221" formatCode="#,##0.000_р_."/>
    <numFmt numFmtId="222" formatCode="#,##0.00&quot;р.&quot;"/>
    <numFmt numFmtId="223" formatCode="#,##0.000000;[Red]#,##0.000000"/>
    <numFmt numFmtId="224" formatCode="#,##0.000;[Red]#,##0.000"/>
    <numFmt numFmtId="225" formatCode="000000"/>
    <numFmt numFmtId="226" formatCode="#,##0.0"/>
    <numFmt numFmtId="227" formatCode="[$-409]h:mm:ss\ AM/PM"/>
  </numFmts>
  <fonts count="14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9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5" fillId="0" borderId="0" xfId="20" applyFont="1">
      <alignment/>
      <protection/>
    </xf>
    <xf numFmtId="0" fontId="5" fillId="0" borderId="0" xfId="20" applyFont="1" applyAlignment="1">
      <alignment horizontal="center"/>
      <protection/>
    </xf>
    <xf numFmtId="0" fontId="5" fillId="0" borderId="0" xfId="20" applyFont="1" applyAlignment="1">
      <alignment horizontal="right"/>
      <protection/>
    </xf>
    <xf numFmtId="0" fontId="5" fillId="0" borderId="1" xfId="20" applyFont="1" applyBorder="1">
      <alignment/>
      <protection/>
    </xf>
    <xf numFmtId="0" fontId="5" fillId="0" borderId="0" xfId="20" applyFont="1" applyBorder="1">
      <alignment/>
      <protection/>
    </xf>
    <xf numFmtId="0" fontId="5" fillId="0" borderId="0" xfId="20" applyFont="1" applyBorder="1" applyAlignment="1">
      <alignment horizontal="center"/>
      <protection/>
    </xf>
    <xf numFmtId="188" fontId="5" fillId="0" borderId="0" xfId="25" applyFont="1" applyFill="1" applyBorder="1" applyAlignment="1" applyProtection="1">
      <alignment horizontal="left"/>
      <protection/>
    </xf>
    <xf numFmtId="0" fontId="5" fillId="0" borderId="0" xfId="0" applyFont="1" applyAlignment="1">
      <alignment horizontal="left" indent="2"/>
    </xf>
    <xf numFmtId="0" fontId="6" fillId="0" borderId="0" xfId="20" applyFont="1" applyBorder="1" applyAlignment="1">
      <alignment horizontal="left"/>
      <protection/>
    </xf>
    <xf numFmtId="0" fontId="6" fillId="0" borderId="0" xfId="20" applyFont="1" applyBorder="1">
      <alignment/>
      <protection/>
    </xf>
    <xf numFmtId="0" fontId="6" fillId="0" borderId="0" xfId="20" applyFont="1" applyBorder="1" applyAlignment="1">
      <alignment horizontal="center"/>
      <protection/>
    </xf>
    <xf numFmtId="0" fontId="6" fillId="0" borderId="0" xfId="20" applyFont="1">
      <alignment/>
      <protection/>
    </xf>
    <xf numFmtId="0" fontId="5" fillId="0" borderId="2" xfId="20" applyFont="1" applyBorder="1">
      <alignment/>
      <protection/>
    </xf>
    <xf numFmtId="0" fontId="5" fillId="0" borderId="2" xfId="20" applyFont="1" applyBorder="1" applyAlignment="1">
      <alignment horizontal="center"/>
      <protection/>
    </xf>
    <xf numFmtId="0" fontId="5" fillId="0" borderId="2" xfId="0" applyFont="1" applyBorder="1" applyAlignment="1">
      <alignment/>
    </xf>
    <xf numFmtId="0" fontId="7" fillId="2" borderId="2" xfId="0" applyFont="1" applyFill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3" xfId="1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0" fontId="5" fillId="0" borderId="4" xfId="0" applyFont="1" applyBorder="1" applyAlignment="1">
      <alignment/>
    </xf>
    <xf numFmtId="0" fontId="5" fillId="0" borderId="5" xfId="20" applyFont="1" applyFill="1" applyBorder="1">
      <alignment/>
      <protection/>
    </xf>
    <xf numFmtId="0" fontId="5" fillId="0" borderId="3" xfId="20" applyFont="1" applyBorder="1" applyAlignment="1">
      <alignment horizontal="center"/>
      <protection/>
    </xf>
    <xf numFmtId="0" fontId="5" fillId="0" borderId="3" xfId="20" applyFont="1" applyBorder="1">
      <alignment/>
      <protection/>
    </xf>
    <xf numFmtId="4" fontId="5" fillId="0" borderId="3" xfId="20" applyNumberFormat="1" applyFont="1" applyBorder="1">
      <alignment/>
      <protection/>
    </xf>
    <xf numFmtId="0" fontId="8" fillId="0" borderId="5" xfId="20" applyFont="1" applyBorder="1">
      <alignment/>
      <protection/>
    </xf>
    <xf numFmtId="0" fontId="5" fillId="0" borderId="2" xfId="20" applyFont="1" applyFill="1" applyBorder="1">
      <alignment/>
      <protection/>
    </xf>
    <xf numFmtId="0" fontId="5" fillId="0" borderId="4" xfId="20" applyFont="1" applyBorder="1" applyAlignment="1">
      <alignment horizontal="center"/>
      <protection/>
    </xf>
    <xf numFmtId="0" fontId="5" fillId="0" borderId="4" xfId="20" applyFont="1" applyBorder="1">
      <alignment/>
      <protection/>
    </xf>
    <xf numFmtId="4" fontId="5" fillId="0" borderId="4" xfId="20" applyNumberFormat="1" applyFont="1" applyBorder="1">
      <alignment/>
      <protection/>
    </xf>
    <xf numFmtId="4" fontId="5" fillId="0" borderId="2" xfId="20" applyNumberFormat="1" applyFont="1" applyBorder="1">
      <alignment/>
      <protection/>
    </xf>
    <xf numFmtId="0" fontId="5" fillId="0" borderId="6" xfId="0" applyFont="1" applyBorder="1" applyAlignment="1">
      <alignment horizontal="center"/>
    </xf>
    <xf numFmtId="0" fontId="5" fillId="0" borderId="7" xfId="20" applyFont="1" applyBorder="1">
      <alignment/>
      <protection/>
    </xf>
    <xf numFmtId="4" fontId="5" fillId="0" borderId="7" xfId="20" applyNumberFormat="1" applyFont="1" applyBorder="1">
      <alignment/>
      <protection/>
    </xf>
    <xf numFmtId="0" fontId="5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4" fontId="5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9" xfId="0" applyFont="1" applyBorder="1" applyAlignment="1">
      <alignment horizontal="center"/>
    </xf>
    <xf numFmtId="4" fontId="5" fillId="0" borderId="9" xfId="0" applyNumberFormat="1" applyFont="1" applyBorder="1" applyAlignment="1">
      <alignment/>
    </xf>
    <xf numFmtId="0" fontId="5" fillId="0" borderId="3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6" xfId="0" applyFont="1" applyBorder="1" applyAlignment="1">
      <alignment/>
    </xf>
    <xf numFmtId="2" fontId="5" fillId="0" borderId="6" xfId="0" applyNumberFormat="1" applyFont="1" applyBorder="1" applyAlignment="1">
      <alignment/>
    </xf>
    <xf numFmtId="2" fontId="5" fillId="0" borderId="4" xfId="20" applyNumberFormat="1" applyFont="1" applyBorder="1">
      <alignment/>
      <protection/>
    </xf>
    <xf numFmtId="4" fontId="9" fillId="0" borderId="4" xfId="20" applyNumberFormat="1" applyFont="1" applyBorder="1">
      <alignment/>
      <protection/>
    </xf>
    <xf numFmtId="4" fontId="5" fillId="0" borderId="6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5" fillId="0" borderId="2" xfId="20" applyFont="1" applyBorder="1" applyAlignment="1">
      <alignment horizontal="left" wrapText="1"/>
      <protection/>
    </xf>
    <xf numFmtId="4" fontId="5" fillId="0" borderId="2" xfId="20" applyNumberFormat="1" applyFont="1" applyBorder="1" applyAlignment="1">
      <alignment horizontal="center"/>
      <protection/>
    </xf>
    <xf numFmtId="4" fontId="5" fillId="0" borderId="2" xfId="25" applyNumberFormat="1" applyFont="1" applyFill="1" applyBorder="1" applyAlignment="1" applyProtection="1">
      <alignment horizontal="center"/>
      <protection/>
    </xf>
    <xf numFmtId="0" fontId="5" fillId="0" borderId="2" xfId="0" applyFont="1" applyBorder="1" applyAlignment="1">
      <alignment horizontal="center"/>
    </xf>
    <xf numFmtId="4" fontId="5" fillId="0" borderId="6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0" fontId="0" fillId="0" borderId="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20" applyFont="1" applyBorder="1" applyAlignment="1">
      <alignment horizontal="center"/>
      <protection/>
    </xf>
    <xf numFmtId="0" fontId="10" fillId="0" borderId="0" xfId="20" applyFont="1">
      <alignment/>
      <protection/>
    </xf>
    <xf numFmtId="188" fontId="0" fillId="0" borderId="0" xfId="25" applyFont="1" applyFill="1" applyBorder="1" applyAlignment="1" applyProtection="1">
      <alignment horizontal="left"/>
      <protection/>
    </xf>
    <xf numFmtId="0" fontId="0" fillId="0" borderId="0" xfId="20" applyFont="1" applyBorder="1">
      <alignment/>
      <protection/>
    </xf>
    <xf numFmtId="0" fontId="0" fillId="0" borderId="0" xfId="20" applyFont="1" applyBorder="1" applyAlignment="1">
      <alignment horizontal="center"/>
      <protection/>
    </xf>
    <xf numFmtId="0" fontId="0" fillId="0" borderId="0" xfId="0" applyFont="1" applyAlignment="1">
      <alignment horizontal="left" indent="2"/>
    </xf>
    <xf numFmtId="0" fontId="11" fillId="0" borderId="0" xfId="20" applyFont="1">
      <alignment/>
      <protection/>
    </xf>
    <xf numFmtId="0" fontId="0" fillId="0" borderId="2" xfId="20" applyFont="1" applyBorder="1">
      <alignment/>
      <protection/>
    </xf>
    <xf numFmtId="0" fontId="0" fillId="0" borderId="2" xfId="20" applyFont="1" applyBorder="1" applyAlignment="1">
      <alignment horizontal="center"/>
      <protection/>
    </xf>
    <xf numFmtId="0" fontId="0" fillId="0" borderId="3" xfId="0" applyFont="1" applyBorder="1" applyAlignment="1" quotePrefix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20" applyFont="1" applyFill="1" applyBorder="1">
      <alignment/>
      <protection/>
    </xf>
    <xf numFmtId="4" fontId="0" fillId="0" borderId="2" xfId="20" applyNumberFormat="1" applyFont="1" applyBorder="1">
      <alignment/>
      <protection/>
    </xf>
    <xf numFmtId="4" fontId="0" fillId="0" borderId="2" xfId="19" applyNumberFormat="1" applyFont="1" applyBorder="1" applyAlignment="1">
      <alignment horizontal="right"/>
      <protection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3" xfId="0" applyNumberFormat="1" applyFont="1" applyBorder="1" applyAlignment="1">
      <alignment horizontal="right"/>
    </xf>
    <xf numFmtId="0" fontId="12" fillId="0" borderId="2" xfId="20" applyFont="1" applyBorder="1">
      <alignment/>
      <protection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4" fontId="0" fillId="0" borderId="6" xfId="0" applyNumberFormat="1" applyFont="1" applyBorder="1" applyAlignment="1">
      <alignment/>
    </xf>
    <xf numFmtId="0" fontId="0" fillId="0" borderId="4" xfId="20" applyFont="1" applyBorder="1">
      <alignment/>
      <protection/>
    </xf>
    <xf numFmtId="0" fontId="0" fillId="0" borderId="7" xfId="20" applyFont="1" applyBorder="1">
      <alignment/>
      <protection/>
    </xf>
    <xf numFmtId="4" fontId="0" fillId="0" borderId="7" xfId="20" applyNumberFormat="1" applyFont="1" applyBorder="1">
      <alignment/>
      <protection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 wrapText="1"/>
    </xf>
    <xf numFmtId="4" fontId="0" fillId="0" borderId="3" xfId="0" applyNumberFormat="1" applyFont="1" applyBorder="1" applyAlignment="1">
      <alignment/>
    </xf>
    <xf numFmtId="0" fontId="0" fillId="0" borderId="4" xfId="20" applyFont="1" applyBorder="1" applyAlignment="1">
      <alignment horizontal="center"/>
      <protection/>
    </xf>
    <xf numFmtId="4" fontId="13" fillId="0" borderId="4" xfId="20" applyNumberFormat="1" applyFont="1" applyBorder="1">
      <alignment/>
      <protection/>
    </xf>
    <xf numFmtId="4" fontId="0" fillId="0" borderId="4" xfId="20" applyNumberFormat="1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2" xfId="20" applyFont="1" applyBorder="1" applyAlignment="1">
      <alignment horizontal="center"/>
      <protection/>
    </xf>
    <xf numFmtId="4" fontId="0" fillId="0" borderId="12" xfId="20" applyNumberFormat="1" applyFont="1" applyBorder="1">
      <alignment/>
      <protection/>
    </xf>
    <xf numFmtId="0" fontId="0" fillId="0" borderId="3" xfId="20" applyFont="1" applyBorder="1">
      <alignment/>
      <protection/>
    </xf>
    <xf numFmtId="0" fontId="0" fillId="0" borderId="3" xfId="20" applyFont="1" applyBorder="1" applyAlignment="1">
      <alignment horizontal="center"/>
      <protection/>
    </xf>
    <xf numFmtId="4" fontId="0" fillId="0" borderId="3" xfId="20" applyNumberFormat="1" applyFont="1" applyBorder="1">
      <alignment/>
      <protection/>
    </xf>
    <xf numFmtId="0" fontId="0" fillId="0" borderId="3" xfId="20" applyFont="1" applyBorder="1" applyAlignment="1">
      <alignment horizontal="left" wrapText="1"/>
      <protection/>
    </xf>
    <xf numFmtId="4" fontId="0" fillId="0" borderId="3" xfId="20" applyNumberFormat="1" applyFont="1" applyBorder="1" applyAlignment="1">
      <alignment horizontal="center"/>
      <protection/>
    </xf>
    <xf numFmtId="4" fontId="0" fillId="0" borderId="3" xfId="25" applyNumberFormat="1" applyFont="1" applyFill="1" applyBorder="1" applyAlignment="1" applyProtection="1">
      <alignment horizontal="center"/>
      <protection/>
    </xf>
    <xf numFmtId="0" fontId="0" fillId="0" borderId="9" xfId="0" applyFont="1" applyBorder="1" applyAlignment="1">
      <alignment horizontal="left" wrapText="1"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0" borderId="5" xfId="20" applyFont="1" applyBorder="1" applyAlignment="1">
      <alignment horizontal="center"/>
      <protection/>
    </xf>
    <xf numFmtId="0" fontId="0" fillId="0" borderId="11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14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0" borderId="6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wrapText="1"/>
    </xf>
    <xf numFmtId="4" fontId="0" fillId="0" borderId="13" xfId="0" applyNumberFormat="1" applyFont="1" applyBorder="1" applyAlignment="1">
      <alignment/>
    </xf>
    <xf numFmtId="0" fontId="0" fillId="0" borderId="10" xfId="20" applyFont="1" applyBorder="1" applyAlignment="1">
      <alignment horizontal="left" wrapText="1"/>
      <protection/>
    </xf>
    <xf numFmtId="0" fontId="0" fillId="0" borderId="10" xfId="0" applyFont="1" applyBorder="1" applyAlignment="1">
      <alignment horizontal="left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right" vertical="top"/>
    </xf>
    <xf numFmtId="4" fontId="0" fillId="0" borderId="13" xfId="0" applyNumberFormat="1" applyFont="1" applyBorder="1" applyAlignment="1">
      <alignment horizontal="right" vertical="top"/>
    </xf>
    <xf numFmtId="0" fontId="0" fillId="0" borderId="6" xfId="0" applyFont="1" applyBorder="1" applyAlignment="1">
      <alignment horizontal="left" wrapText="1"/>
    </xf>
    <xf numFmtId="0" fontId="0" fillId="0" borderId="6" xfId="20" applyFont="1" applyBorder="1">
      <alignment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center"/>
      <protection/>
    </xf>
    <xf numFmtId="0" fontId="10" fillId="0" borderId="0" xfId="20" applyFont="1" applyAlignment="1">
      <alignment horizontal="center"/>
      <protection/>
    </xf>
    <xf numFmtId="0" fontId="5" fillId="0" borderId="5" xfId="20" applyFont="1" applyBorder="1" applyAlignment="1">
      <alignment horizontal="center"/>
      <protection/>
    </xf>
    <xf numFmtId="0" fontId="5" fillId="0" borderId="11" xfId="20" applyFont="1" applyBorder="1" applyAlignment="1">
      <alignment horizontal="center"/>
      <protection/>
    </xf>
    <xf numFmtId="0" fontId="5" fillId="0" borderId="6" xfId="20" applyFont="1" applyBorder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5" fillId="0" borderId="2" xfId="20" applyFont="1" applyBorder="1" applyAlignment="1">
      <alignment horizontal="center"/>
      <protection/>
    </xf>
    <xf numFmtId="0" fontId="5" fillId="0" borderId="18" xfId="20" applyFont="1" applyBorder="1" applyAlignment="1">
      <alignment horizontal="center"/>
      <protection/>
    </xf>
    <xf numFmtId="0" fontId="5" fillId="0" borderId="15" xfId="20" applyFont="1" applyBorder="1" applyAlignment="1">
      <alignment horizontal="center"/>
      <protection/>
    </xf>
    <xf numFmtId="0" fontId="5" fillId="0" borderId="14" xfId="20" applyFont="1" applyBorder="1" applyAlignment="1">
      <alignment horizontal="center"/>
      <protection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0" fillId="0" borderId="2" xfId="20" applyFont="1" applyBorder="1" applyAlignment="1">
      <alignment horizontal="center"/>
      <protection/>
    </xf>
  </cellXfs>
  <cellStyles count="11">
    <cellStyle name="Normal" xfId="0"/>
    <cellStyle name="Hyperlink" xfId="16"/>
    <cellStyle name="Currency" xfId="17"/>
    <cellStyle name="Currency [0]" xfId="18"/>
    <cellStyle name="Обычный_РУЭС" xfId="19"/>
    <cellStyle name="Обычный_РУЭС_Смета" xfId="20"/>
    <cellStyle name="Followed Hyperlink" xfId="21"/>
    <cellStyle name="Percent" xfId="22"/>
    <cellStyle name="Comma" xfId="23"/>
    <cellStyle name="Comma [0]" xfId="24"/>
    <cellStyle name="Финансовый_РУЭС_Смета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01"/>
  <dimension ref="A1:I55"/>
  <sheetViews>
    <sheetView tabSelected="1" workbookViewId="0" topLeftCell="A1">
      <selection activeCell="A51" sqref="A51:IV51"/>
    </sheetView>
  </sheetViews>
  <sheetFormatPr defaultColWidth="9.140625" defaultRowHeight="12.75"/>
  <cols>
    <col min="1" max="1" width="12.28125" style="1" customWidth="1"/>
    <col min="2" max="2" width="42.7109375" style="1" bestFit="1" customWidth="1"/>
    <col min="3" max="3" width="9.140625" style="2" customWidth="1"/>
    <col min="4" max="4" width="9.140625" style="1" customWidth="1"/>
    <col min="5" max="5" width="10.7109375" style="1" customWidth="1"/>
    <col min="6" max="6" width="11.140625" style="1" customWidth="1"/>
    <col min="7" max="16384" width="9.140625" style="1" customWidth="1"/>
  </cols>
  <sheetData>
    <row r="1" spans="1:6" ht="12">
      <c r="A1" s="1" t="s">
        <v>0</v>
      </c>
      <c r="F1" s="1" t="s">
        <v>1</v>
      </c>
    </row>
    <row r="2" spans="1:6" ht="12">
      <c r="A2" s="1" t="s">
        <v>2</v>
      </c>
      <c r="F2" s="3" t="s">
        <v>3</v>
      </c>
    </row>
    <row r="3" spans="1:6" ht="12">
      <c r="A3" s="4"/>
      <c r="B3" s="1" t="s">
        <v>4</v>
      </c>
      <c r="E3" s="4"/>
      <c r="F3" s="3" t="s">
        <v>5</v>
      </c>
    </row>
    <row r="4" spans="1:6" ht="12">
      <c r="A4" s="5"/>
      <c r="E4" s="5"/>
      <c r="F4" s="3"/>
    </row>
    <row r="5" spans="1:6" ht="12">
      <c r="A5" s="140" t="s">
        <v>6</v>
      </c>
      <c r="B5" s="140"/>
      <c r="C5" s="140"/>
      <c r="D5" s="140"/>
      <c r="E5" s="140"/>
      <c r="F5" s="140"/>
    </row>
    <row r="6" spans="1:6" ht="12">
      <c r="A6" s="140" t="s">
        <v>7</v>
      </c>
      <c r="B6" s="140"/>
      <c r="C6" s="140"/>
      <c r="D6" s="140"/>
      <c r="E6" s="140"/>
      <c r="F6" s="140"/>
    </row>
    <row r="7" spans="1:6" ht="12">
      <c r="A7" s="6"/>
      <c r="B7" s="6"/>
      <c r="C7" s="6"/>
      <c r="D7" s="6"/>
      <c r="E7" s="6"/>
      <c r="F7" s="6"/>
    </row>
    <row r="8" spans="1:6" ht="12">
      <c r="A8" s="7" t="s">
        <v>8</v>
      </c>
      <c r="B8" s="5"/>
      <c r="C8" s="6"/>
      <c r="D8" s="5"/>
      <c r="E8" s="5"/>
      <c r="F8" s="5"/>
    </row>
    <row r="9" spans="1:6" ht="12">
      <c r="A9" s="7" t="s">
        <v>9</v>
      </c>
      <c r="B9" s="8"/>
      <c r="C9" s="6"/>
      <c r="D9" s="5"/>
      <c r="E9" s="5"/>
      <c r="F9" s="5"/>
    </row>
    <row r="10" spans="1:6" s="12" customFormat="1" ht="11.25">
      <c r="A10" s="9" t="s">
        <v>10</v>
      </c>
      <c r="B10" s="10"/>
      <c r="C10" s="11"/>
      <c r="D10" s="10"/>
      <c r="E10" s="10"/>
      <c r="F10" s="10"/>
    </row>
    <row r="11" spans="1:6" s="12" customFormat="1" ht="11.25">
      <c r="A11" s="10" t="s">
        <v>11</v>
      </c>
      <c r="B11" s="10"/>
      <c r="C11" s="11"/>
      <c r="D11" s="10"/>
      <c r="E11" s="10"/>
      <c r="F11" s="10"/>
    </row>
    <row r="12" spans="1:6" ht="12">
      <c r="A12" s="13"/>
      <c r="B12" s="13"/>
      <c r="C12" s="14"/>
      <c r="D12" s="13"/>
      <c r="E12" s="141" t="s">
        <v>12</v>
      </c>
      <c r="F12" s="141"/>
    </row>
    <row r="13" spans="1:6" ht="12">
      <c r="A13" s="13" t="s">
        <v>13</v>
      </c>
      <c r="B13" s="13" t="s">
        <v>14</v>
      </c>
      <c r="C13" s="14" t="s">
        <v>15</v>
      </c>
      <c r="D13" s="14" t="s">
        <v>16</v>
      </c>
      <c r="E13" s="14" t="s">
        <v>17</v>
      </c>
      <c r="F13" s="14" t="s">
        <v>18</v>
      </c>
    </row>
    <row r="14" spans="1:6" ht="12">
      <c r="A14" s="142" t="s">
        <v>19</v>
      </c>
      <c r="B14" s="138"/>
      <c r="C14" s="143"/>
      <c r="D14" s="143"/>
      <c r="E14" s="143"/>
      <c r="F14" s="144"/>
    </row>
    <row r="15" spans="1:9" ht="12">
      <c r="A15" s="15" t="s">
        <v>20</v>
      </c>
      <c r="B15" s="16" t="s">
        <v>21</v>
      </c>
      <c r="C15" s="17" t="s">
        <v>22</v>
      </c>
      <c r="D15" s="18">
        <v>1</v>
      </c>
      <c r="E15" s="19">
        <v>13</v>
      </c>
      <c r="F15" s="20">
        <f>D15*E15</f>
        <v>13</v>
      </c>
      <c r="G15" s="21"/>
      <c r="H15" s="21"/>
      <c r="I15" s="21"/>
    </row>
    <row r="16" spans="1:6" ht="12">
      <c r="A16" s="22" t="s">
        <v>23</v>
      </c>
      <c r="B16" s="23" t="s">
        <v>24</v>
      </c>
      <c r="C16" s="24" t="s">
        <v>22</v>
      </c>
      <c r="D16" s="25">
        <v>135</v>
      </c>
      <c r="E16" s="26">
        <v>2</v>
      </c>
      <c r="F16" s="20">
        <f>D16*E16</f>
        <v>270</v>
      </c>
    </row>
    <row r="17" spans="1:6" ht="12">
      <c r="A17" s="13" t="s">
        <v>25</v>
      </c>
      <c r="B17" s="27" t="s">
        <v>26</v>
      </c>
      <c r="C17" s="24" t="s">
        <v>27</v>
      </c>
      <c r="D17" s="25">
        <v>5</v>
      </c>
      <c r="E17" s="26">
        <v>2</v>
      </c>
      <c r="F17" s="20">
        <f>D17*E17</f>
        <v>10</v>
      </c>
    </row>
    <row r="18" spans="1:6" ht="12">
      <c r="A18" s="15" t="s">
        <v>28</v>
      </c>
      <c r="B18" s="28" t="s">
        <v>29</v>
      </c>
      <c r="C18" s="29" t="s">
        <v>30</v>
      </c>
      <c r="D18" s="30">
        <v>1</v>
      </c>
      <c r="E18" s="31">
        <v>34</v>
      </c>
      <c r="F18" s="20">
        <f>D18*E18</f>
        <v>34</v>
      </c>
    </row>
    <row r="19" spans="1:6" ht="12">
      <c r="A19" s="13"/>
      <c r="B19" s="13" t="s">
        <v>31</v>
      </c>
      <c r="C19" s="14"/>
      <c r="D19" s="13"/>
      <c r="E19" s="32"/>
      <c r="F19" s="32">
        <f>SUM(F15:F18)</f>
        <v>327</v>
      </c>
    </row>
    <row r="20" spans="1:9" ht="12">
      <c r="A20" s="145" t="s">
        <v>32</v>
      </c>
      <c r="B20" s="146"/>
      <c r="C20" s="146"/>
      <c r="D20" s="146"/>
      <c r="E20" s="146"/>
      <c r="F20" s="147"/>
      <c r="G20" s="21"/>
      <c r="H20" s="21"/>
      <c r="I20" s="21"/>
    </row>
    <row r="21" spans="1:6" ht="12">
      <c r="A21" s="13" t="s">
        <v>33</v>
      </c>
      <c r="B21" s="13" t="s">
        <v>34</v>
      </c>
      <c r="C21" s="14" t="s">
        <v>30</v>
      </c>
      <c r="D21" s="13">
        <v>9</v>
      </c>
      <c r="E21" s="32">
        <v>79.6</v>
      </c>
      <c r="F21" s="32">
        <f>D21*E21</f>
        <v>716.4</v>
      </c>
    </row>
    <row r="22" spans="1:6" ht="12">
      <c r="A22" s="30" t="s">
        <v>35</v>
      </c>
      <c r="B22" s="34" t="s">
        <v>36</v>
      </c>
      <c r="C22" s="14" t="s">
        <v>30</v>
      </c>
      <c r="D22" s="34">
        <v>0.1</v>
      </c>
      <c r="E22" s="35">
        <v>37.6</v>
      </c>
      <c r="F22" s="32">
        <f>D22*E22</f>
        <v>3.7600000000000002</v>
      </c>
    </row>
    <row r="23" spans="1:9" ht="12">
      <c r="A23" s="22"/>
      <c r="B23" s="36" t="s">
        <v>37</v>
      </c>
      <c r="C23" s="37"/>
      <c r="D23" s="36"/>
      <c r="E23" s="38"/>
      <c r="F23" s="38">
        <f>SUM(F21:F22)</f>
        <v>720.16</v>
      </c>
      <c r="G23" s="21"/>
      <c r="H23" s="21"/>
      <c r="I23" s="21"/>
    </row>
    <row r="24" spans="1:9" ht="12">
      <c r="A24" s="145" t="s">
        <v>38</v>
      </c>
      <c r="B24" s="146"/>
      <c r="C24" s="146"/>
      <c r="D24" s="146"/>
      <c r="E24" s="146"/>
      <c r="F24" s="147"/>
      <c r="G24" s="21"/>
      <c r="H24" s="21"/>
      <c r="I24" s="21"/>
    </row>
    <row r="25" spans="1:9" ht="12">
      <c r="A25" s="39" t="s">
        <v>39</v>
      </c>
      <c r="B25" s="40" t="s">
        <v>40</v>
      </c>
      <c r="C25" s="41" t="s">
        <v>41</v>
      </c>
      <c r="D25" s="40">
        <v>1</v>
      </c>
      <c r="E25" s="42">
        <v>45.78</v>
      </c>
      <c r="F25" s="42">
        <f>D25*E25</f>
        <v>45.78</v>
      </c>
      <c r="G25" s="21"/>
      <c r="H25" s="21"/>
      <c r="I25" s="21"/>
    </row>
    <row r="26" spans="1:9" ht="12">
      <c r="A26" s="18"/>
      <c r="B26" s="18" t="s">
        <v>42</v>
      </c>
      <c r="C26" s="17"/>
      <c r="D26" s="18"/>
      <c r="E26" s="19"/>
      <c r="F26" s="19">
        <f>SUM(F25)</f>
        <v>45.78</v>
      </c>
      <c r="G26" s="21"/>
      <c r="H26" s="21"/>
      <c r="I26" s="21"/>
    </row>
    <row r="27" spans="1:9" ht="12">
      <c r="A27" s="148" t="s">
        <v>43</v>
      </c>
      <c r="B27" s="148"/>
      <c r="C27" s="148"/>
      <c r="D27" s="148"/>
      <c r="E27" s="148"/>
      <c r="F27" s="148"/>
      <c r="G27" s="21"/>
      <c r="H27" s="21"/>
      <c r="I27" s="21"/>
    </row>
    <row r="28" spans="1:9" ht="12">
      <c r="A28" s="18" t="s">
        <v>44</v>
      </c>
      <c r="B28" s="43" t="s">
        <v>45</v>
      </c>
      <c r="C28" s="17" t="s">
        <v>46</v>
      </c>
      <c r="D28" s="18">
        <v>1</v>
      </c>
      <c r="E28" s="19">
        <v>128</v>
      </c>
      <c r="F28" s="19">
        <f>D28*E28</f>
        <v>128</v>
      </c>
      <c r="G28" s="21"/>
      <c r="H28" s="21"/>
      <c r="I28" s="21"/>
    </row>
    <row r="29" spans="1:7" ht="24">
      <c r="A29" s="15" t="s">
        <v>47</v>
      </c>
      <c r="B29" s="44" t="s">
        <v>48</v>
      </c>
      <c r="C29" s="33" t="s">
        <v>49</v>
      </c>
      <c r="D29" s="45">
        <v>1</v>
      </c>
      <c r="E29" s="46">
        <v>289</v>
      </c>
      <c r="F29" s="47">
        <f>D29*E29</f>
        <v>289</v>
      </c>
      <c r="G29" s="21"/>
    </row>
    <row r="30" spans="1:9" ht="12">
      <c r="A30" s="18"/>
      <c r="B30" s="18" t="s">
        <v>50</v>
      </c>
      <c r="C30" s="17"/>
      <c r="D30" s="18"/>
      <c r="E30" s="19"/>
      <c r="F30" s="19">
        <f>SUM(F28:F29)</f>
        <v>417</v>
      </c>
      <c r="G30" s="21"/>
      <c r="H30" s="21"/>
      <c r="I30" s="21"/>
    </row>
    <row r="31" spans="1:9" ht="12">
      <c r="A31" s="18"/>
      <c r="B31" s="18" t="s">
        <v>51</v>
      </c>
      <c r="C31" s="17"/>
      <c r="D31" s="18"/>
      <c r="E31" s="19"/>
      <c r="F31" s="19">
        <f>F19+F23+F26+F30</f>
        <v>1509.9399999999998</v>
      </c>
      <c r="G31" s="21"/>
      <c r="H31" s="21"/>
      <c r="I31" s="21"/>
    </row>
    <row r="32" spans="1:6" ht="12.75" customHeight="1">
      <c r="A32" s="30"/>
      <c r="B32" s="30" t="s">
        <v>52</v>
      </c>
      <c r="C32" s="29"/>
      <c r="D32" s="30"/>
      <c r="E32" s="48">
        <v>40</v>
      </c>
      <c r="F32" s="31">
        <f>F31*E32</f>
        <v>60397.59999999999</v>
      </c>
    </row>
    <row r="33" spans="1:6" ht="12">
      <c r="A33" s="13"/>
      <c r="B33" s="13" t="s">
        <v>53</v>
      </c>
      <c r="C33" s="14"/>
      <c r="D33" s="13"/>
      <c r="E33" s="32"/>
      <c r="F33" s="32">
        <f>F19*E32*0.9</f>
        <v>11772</v>
      </c>
    </row>
    <row r="34" spans="1:6" ht="12">
      <c r="A34" s="13"/>
      <c r="B34" s="13" t="s">
        <v>54</v>
      </c>
      <c r="C34" s="14"/>
      <c r="D34" s="13"/>
      <c r="E34" s="32"/>
      <c r="F34" s="32">
        <f>F23*E32*0.95</f>
        <v>27366.079999999998</v>
      </c>
    </row>
    <row r="35" spans="1:9" ht="12">
      <c r="A35" s="15"/>
      <c r="B35" s="45" t="s">
        <v>55</v>
      </c>
      <c r="C35" s="33"/>
      <c r="D35" s="45"/>
      <c r="E35" s="49"/>
      <c r="F35" s="49">
        <f>+F26*E32</f>
        <v>1831.2</v>
      </c>
      <c r="G35" s="21"/>
      <c r="H35" s="21"/>
      <c r="I35" s="21"/>
    </row>
    <row r="36" spans="1:9" ht="12">
      <c r="A36" s="18"/>
      <c r="B36" s="50" t="s">
        <v>56</v>
      </c>
      <c r="C36" s="51"/>
      <c r="D36" s="50"/>
      <c r="E36" s="52"/>
      <c r="F36" s="52">
        <f>F30*E32*0.75</f>
        <v>12510</v>
      </c>
      <c r="G36" s="21"/>
      <c r="H36" s="21"/>
      <c r="I36" s="21"/>
    </row>
    <row r="37" spans="1:6" ht="12">
      <c r="A37" s="13"/>
      <c r="B37" s="13" t="s">
        <v>57</v>
      </c>
      <c r="C37" s="14"/>
      <c r="D37" s="13"/>
      <c r="E37" s="32"/>
      <c r="F37" s="32">
        <f>SUM(F32:F36)</f>
        <v>113876.87999999999</v>
      </c>
    </row>
    <row r="38" spans="1:6" ht="12">
      <c r="A38" s="137" t="s">
        <v>58</v>
      </c>
      <c r="B38" s="138"/>
      <c r="C38" s="138"/>
      <c r="D38" s="138"/>
      <c r="E38" s="138"/>
      <c r="F38" s="139"/>
    </row>
    <row r="39" spans="1:6" ht="12">
      <c r="A39" s="14"/>
      <c r="B39" s="53" t="s">
        <v>59</v>
      </c>
      <c r="C39" s="14" t="s">
        <v>60</v>
      </c>
      <c r="D39" s="14" t="s">
        <v>61</v>
      </c>
      <c r="E39" s="54" t="s">
        <v>62</v>
      </c>
      <c r="F39" s="55" t="s">
        <v>63</v>
      </c>
    </row>
    <row r="40" spans="1:9" ht="12">
      <c r="A40" s="56">
        <v>1</v>
      </c>
      <c r="B40" s="16" t="s">
        <v>64</v>
      </c>
      <c r="C40" s="17" t="s">
        <v>22</v>
      </c>
      <c r="D40" s="18">
        <v>1</v>
      </c>
      <c r="E40" s="19">
        <v>2138</v>
      </c>
      <c r="F40" s="57">
        <f aca="true" t="shared" si="0" ref="F40:F49">D40*E40</f>
        <v>2138</v>
      </c>
      <c r="G40" s="21"/>
      <c r="H40" s="21"/>
      <c r="I40" s="21"/>
    </row>
    <row r="41" spans="1:7" ht="12">
      <c r="A41" s="56">
        <v>2</v>
      </c>
      <c r="B41" s="16" t="s">
        <v>65</v>
      </c>
      <c r="C41" s="17" t="s">
        <v>22</v>
      </c>
      <c r="D41" s="18">
        <v>92</v>
      </c>
      <c r="E41" s="19">
        <v>752</v>
      </c>
      <c r="F41" s="57">
        <f t="shared" si="0"/>
        <v>69184</v>
      </c>
      <c r="G41" s="21"/>
    </row>
    <row r="42" spans="1:7" ht="12">
      <c r="A42" s="56">
        <v>3</v>
      </c>
      <c r="B42" s="43" t="s">
        <v>66</v>
      </c>
      <c r="C42" s="17" t="s">
        <v>22</v>
      </c>
      <c r="D42" s="18">
        <v>92</v>
      </c>
      <c r="E42" s="19">
        <v>79.5</v>
      </c>
      <c r="F42" s="57">
        <f t="shared" si="0"/>
        <v>7314</v>
      </c>
      <c r="G42" s="21"/>
    </row>
    <row r="43" spans="1:7" ht="12">
      <c r="A43" s="56">
        <v>4</v>
      </c>
      <c r="B43" s="43" t="s">
        <v>67</v>
      </c>
      <c r="C43" s="17" t="s">
        <v>22</v>
      </c>
      <c r="D43" s="18">
        <v>38</v>
      </c>
      <c r="E43" s="19">
        <v>192.5</v>
      </c>
      <c r="F43" s="57">
        <f t="shared" si="0"/>
        <v>7315</v>
      </c>
      <c r="G43" s="21"/>
    </row>
    <row r="44" spans="1:7" ht="12">
      <c r="A44" s="56">
        <v>5</v>
      </c>
      <c r="B44" s="43" t="s">
        <v>68</v>
      </c>
      <c r="C44" s="17" t="s">
        <v>22</v>
      </c>
      <c r="D44" s="18">
        <v>5</v>
      </c>
      <c r="E44" s="58">
        <v>155.25</v>
      </c>
      <c r="F44" s="57">
        <f t="shared" si="0"/>
        <v>776.25</v>
      </c>
      <c r="G44" s="21"/>
    </row>
    <row r="45" spans="1:9" ht="12">
      <c r="A45" s="56">
        <v>6</v>
      </c>
      <c r="B45" s="53" t="s">
        <v>69</v>
      </c>
      <c r="C45" s="14" t="s">
        <v>22</v>
      </c>
      <c r="D45" s="13">
        <v>300</v>
      </c>
      <c r="E45" s="32">
        <v>0.18</v>
      </c>
      <c r="F45" s="57">
        <f t="shared" si="0"/>
        <v>54</v>
      </c>
      <c r="G45" s="21"/>
      <c r="H45" s="21"/>
      <c r="I45" s="21"/>
    </row>
    <row r="46" spans="1:6" ht="12">
      <c r="A46" s="56">
        <v>7</v>
      </c>
      <c r="B46" s="53" t="s">
        <v>70</v>
      </c>
      <c r="C46" s="33" t="s">
        <v>71</v>
      </c>
      <c r="D46" s="45">
        <v>900</v>
      </c>
      <c r="E46" s="46">
        <v>2.44</v>
      </c>
      <c r="F46" s="57">
        <f t="shared" si="0"/>
        <v>2196</v>
      </c>
    </row>
    <row r="47" spans="1:6" ht="12">
      <c r="A47" s="56">
        <v>8</v>
      </c>
      <c r="B47" s="53" t="s">
        <v>72</v>
      </c>
      <c r="C47" s="14" t="s">
        <v>71</v>
      </c>
      <c r="D47" s="13">
        <v>100</v>
      </c>
      <c r="E47" s="32">
        <v>2.5</v>
      </c>
      <c r="F47" s="57">
        <f t="shared" si="0"/>
        <v>250</v>
      </c>
    </row>
    <row r="48" spans="1:6" ht="12">
      <c r="A48" s="56">
        <v>9</v>
      </c>
      <c r="B48" s="53" t="s">
        <v>73</v>
      </c>
      <c r="C48" s="33" t="s">
        <v>74</v>
      </c>
      <c r="D48" s="45">
        <v>4</v>
      </c>
      <c r="E48" s="46">
        <v>34</v>
      </c>
      <c r="F48" s="57">
        <f t="shared" si="0"/>
        <v>136</v>
      </c>
    </row>
    <row r="49" spans="1:6" ht="12">
      <c r="A49" s="56">
        <v>10</v>
      </c>
      <c r="B49" s="53" t="s">
        <v>75</v>
      </c>
      <c r="C49" s="14" t="s">
        <v>71</v>
      </c>
      <c r="D49" s="13">
        <v>10</v>
      </c>
      <c r="E49" s="32">
        <v>7.8</v>
      </c>
      <c r="F49" s="57">
        <f t="shared" si="0"/>
        <v>78</v>
      </c>
    </row>
    <row r="50" spans="1:6" ht="12">
      <c r="A50" s="13"/>
      <c r="B50" s="13" t="s">
        <v>76</v>
      </c>
      <c r="C50" s="14"/>
      <c r="D50" s="13"/>
      <c r="E50" s="32"/>
      <c r="F50" s="32">
        <f>SUM(F40:F49)</f>
        <v>89441.25</v>
      </c>
    </row>
    <row r="51" spans="1:6" ht="12">
      <c r="A51" s="13"/>
      <c r="B51" s="13" t="s">
        <v>77</v>
      </c>
      <c r="C51" s="14"/>
      <c r="D51" s="13"/>
      <c r="E51" s="32"/>
      <c r="F51" s="32">
        <f>F37+F50</f>
        <v>203318.13</v>
      </c>
    </row>
    <row r="52" spans="1:6" ht="12">
      <c r="A52" s="13"/>
      <c r="B52" s="13" t="s">
        <v>78</v>
      </c>
      <c r="C52" s="14"/>
      <c r="D52" s="13"/>
      <c r="E52" s="32"/>
      <c r="F52" s="32">
        <f>F51*0%</f>
        <v>0</v>
      </c>
    </row>
    <row r="53" spans="1:6" ht="12">
      <c r="A53" s="13"/>
      <c r="B53" s="13" t="s">
        <v>79</v>
      </c>
      <c r="C53" s="14"/>
      <c r="D53" s="13"/>
      <c r="E53" s="32"/>
      <c r="F53" s="32">
        <f>SUM(F51:F52)</f>
        <v>203318.13</v>
      </c>
    </row>
    <row r="54" spans="1:6" ht="12">
      <c r="A54" s="5"/>
      <c r="B54" s="5"/>
      <c r="C54" s="6"/>
      <c r="D54" s="5"/>
      <c r="E54" s="5"/>
      <c r="F54" s="5"/>
    </row>
    <row r="55" spans="1:6" ht="12">
      <c r="A55" s="21" t="s">
        <v>80</v>
      </c>
      <c r="B55" s="21"/>
      <c r="C55" s="61"/>
      <c r="D55" s="21" t="s">
        <v>81</v>
      </c>
      <c r="E55" s="21"/>
      <c r="F55" s="21"/>
    </row>
  </sheetData>
  <mergeCells count="8">
    <mergeCell ref="A38:F38"/>
    <mergeCell ref="A5:F5"/>
    <mergeCell ref="A6:F6"/>
    <mergeCell ref="E12:F12"/>
    <mergeCell ref="A14:F14"/>
    <mergeCell ref="A20:F20"/>
    <mergeCell ref="A24:F24"/>
    <mergeCell ref="A27:F27"/>
  </mergeCells>
  <printOptions/>
  <pageMargins left="0.44" right="0.4330708661417323" top="0.17" bottom="0.25" header="0.17" footer="0.16"/>
  <pageSetup fitToHeight="0" horizontalDpi="300" verticalDpi="3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62"/>
  <dimension ref="A1:I51"/>
  <sheetViews>
    <sheetView workbookViewId="0" topLeftCell="A13">
      <selection activeCell="A51" sqref="A51:IV51"/>
    </sheetView>
  </sheetViews>
  <sheetFormatPr defaultColWidth="9.140625" defaultRowHeight="12.75"/>
  <cols>
    <col min="1" max="1" width="12.28125" style="63" customWidth="1"/>
    <col min="2" max="2" width="37.00390625" style="63" customWidth="1"/>
    <col min="3" max="3" width="9.140625" style="136" customWidth="1"/>
    <col min="4" max="4" width="9.140625" style="63" customWidth="1"/>
    <col min="5" max="5" width="10.7109375" style="63" customWidth="1"/>
    <col min="6" max="6" width="11.140625" style="63" customWidth="1"/>
    <col min="7" max="16384" width="9.140625" style="63" customWidth="1"/>
  </cols>
  <sheetData>
    <row r="1" spans="1:6" s="1" customFormat="1" ht="12">
      <c r="A1" s="1" t="s">
        <v>0</v>
      </c>
      <c r="C1" s="2"/>
      <c r="F1" s="1" t="s">
        <v>1</v>
      </c>
    </row>
    <row r="2" spans="1:6" s="1" customFormat="1" ht="12">
      <c r="A2" s="1" t="s">
        <v>2</v>
      </c>
      <c r="C2" s="2"/>
      <c r="F2" s="3" t="s">
        <v>3</v>
      </c>
    </row>
    <row r="3" spans="1:6" s="1" customFormat="1" ht="12">
      <c r="A3" s="4"/>
      <c r="B3" s="1" t="s">
        <v>4</v>
      </c>
      <c r="C3" s="2"/>
      <c r="E3" s="4"/>
      <c r="F3" s="3" t="s">
        <v>5</v>
      </c>
    </row>
    <row r="4" spans="1:6" s="1" customFormat="1" ht="12">
      <c r="A4" s="5"/>
      <c r="C4" s="2"/>
      <c r="E4" s="5"/>
      <c r="F4" s="3"/>
    </row>
    <row r="5" spans="1:6" ht="12.75">
      <c r="A5" s="150" t="s">
        <v>82</v>
      </c>
      <c r="B5" s="150"/>
      <c r="C5" s="150"/>
      <c r="D5" s="150"/>
      <c r="E5" s="150"/>
      <c r="F5" s="150"/>
    </row>
    <row r="6" spans="1:6" ht="12.75">
      <c r="A6" s="150" t="s">
        <v>83</v>
      </c>
      <c r="B6" s="150"/>
      <c r="C6" s="150"/>
      <c r="D6" s="150"/>
      <c r="E6" s="150"/>
      <c r="F6" s="150"/>
    </row>
    <row r="7" spans="1:6" ht="6.75" customHeight="1">
      <c r="A7" s="62"/>
      <c r="B7" s="62"/>
      <c r="C7" s="62"/>
      <c r="D7" s="62"/>
      <c r="E7" s="62"/>
      <c r="F7" s="62"/>
    </row>
    <row r="8" spans="1:6" ht="12.75">
      <c r="A8" s="64" t="s">
        <v>84</v>
      </c>
      <c r="B8" s="65"/>
      <c r="C8" s="66"/>
      <c r="D8" s="65"/>
      <c r="E8" s="65"/>
      <c r="F8" s="65"/>
    </row>
    <row r="9" spans="1:6" ht="12.75">
      <c r="A9" s="64" t="s">
        <v>85</v>
      </c>
      <c r="B9" s="67"/>
      <c r="C9" s="66"/>
      <c r="D9" s="65"/>
      <c r="E9" s="65"/>
      <c r="F9" s="65"/>
    </row>
    <row r="10" spans="1:6" s="68" customFormat="1" ht="11.25">
      <c r="A10" s="9" t="s">
        <v>10</v>
      </c>
      <c r="B10" s="10"/>
      <c r="C10" s="11"/>
      <c r="D10" s="10"/>
      <c r="E10" s="10"/>
      <c r="F10" s="10"/>
    </row>
    <row r="11" spans="1:6" s="68" customFormat="1" ht="11.25">
      <c r="A11" s="10" t="s">
        <v>11</v>
      </c>
      <c r="B11" s="10"/>
      <c r="C11" s="11"/>
      <c r="D11" s="10"/>
      <c r="E11" s="10"/>
      <c r="F11" s="10"/>
    </row>
    <row r="12" spans="1:6" ht="12.75">
      <c r="A12" s="69"/>
      <c r="B12" s="69"/>
      <c r="C12" s="70"/>
      <c r="D12" s="69"/>
      <c r="E12" s="151" t="s">
        <v>12</v>
      </c>
      <c r="F12" s="151"/>
    </row>
    <row r="13" spans="1:6" ht="12.75">
      <c r="A13" s="69" t="s">
        <v>13</v>
      </c>
      <c r="B13" s="69" t="s">
        <v>14</v>
      </c>
      <c r="C13" s="70" t="s">
        <v>15</v>
      </c>
      <c r="D13" s="70" t="s">
        <v>16</v>
      </c>
      <c r="E13" s="70" t="s">
        <v>17</v>
      </c>
      <c r="F13" s="70" t="s">
        <v>18</v>
      </c>
    </row>
    <row r="14" spans="1:6" ht="12.75">
      <c r="A14" s="117" t="s">
        <v>19</v>
      </c>
      <c r="B14" s="118"/>
      <c r="C14" s="118"/>
      <c r="D14" s="118"/>
      <c r="E14" s="118"/>
      <c r="F14" s="119"/>
    </row>
    <row r="15" spans="1:9" ht="25.5">
      <c r="A15" s="71" t="s">
        <v>86</v>
      </c>
      <c r="B15" s="72" t="s">
        <v>87</v>
      </c>
      <c r="C15" s="73" t="s">
        <v>88</v>
      </c>
      <c r="D15" s="74">
        <v>1</v>
      </c>
      <c r="E15" s="74">
        <v>10.3</v>
      </c>
      <c r="F15" s="75">
        <v>10.3</v>
      </c>
      <c r="G15" s="76"/>
      <c r="H15" s="76"/>
      <c r="I15" s="76"/>
    </row>
    <row r="16" spans="1:6" ht="12.75">
      <c r="A16" s="77" t="s">
        <v>89</v>
      </c>
      <c r="B16" s="78" t="s">
        <v>90</v>
      </c>
      <c r="C16" s="70" t="s">
        <v>22</v>
      </c>
      <c r="D16" s="69">
        <v>18</v>
      </c>
      <c r="E16" s="79">
        <v>3</v>
      </c>
      <c r="F16" s="80">
        <f>D16*E16</f>
        <v>54</v>
      </c>
    </row>
    <row r="17" spans="1:9" ht="12.75">
      <c r="A17" s="77" t="s">
        <v>28</v>
      </c>
      <c r="B17" s="81" t="s">
        <v>91</v>
      </c>
      <c r="C17" s="82" t="s">
        <v>30</v>
      </c>
      <c r="D17" s="83">
        <v>5.5</v>
      </c>
      <c r="E17" s="84">
        <v>34</v>
      </c>
      <c r="F17" s="85">
        <v>170</v>
      </c>
      <c r="G17" s="76"/>
      <c r="H17" s="76"/>
      <c r="I17" s="76"/>
    </row>
    <row r="18" spans="1:6" ht="12.75">
      <c r="A18" s="69" t="s">
        <v>92</v>
      </c>
      <c r="B18" s="86" t="s">
        <v>26</v>
      </c>
      <c r="C18" s="70" t="s">
        <v>27</v>
      </c>
      <c r="D18" s="69">
        <v>5</v>
      </c>
      <c r="E18" s="79">
        <v>2</v>
      </c>
      <c r="F18" s="80">
        <f>D18*E18</f>
        <v>10</v>
      </c>
    </row>
    <row r="19" spans="1:6" ht="12.75">
      <c r="A19" s="69"/>
      <c r="B19" s="69" t="s">
        <v>31</v>
      </c>
      <c r="C19" s="70"/>
      <c r="D19" s="69"/>
      <c r="E19" s="79"/>
      <c r="F19" s="79">
        <f>SUM(F15:F18)</f>
        <v>244.3</v>
      </c>
    </row>
    <row r="20" spans="1:9" ht="12.75">
      <c r="A20" s="87" t="s">
        <v>32</v>
      </c>
      <c r="B20" s="88"/>
      <c r="C20" s="88"/>
      <c r="D20" s="88"/>
      <c r="E20" s="88"/>
      <c r="F20" s="59"/>
      <c r="G20" s="76"/>
      <c r="H20" s="76"/>
      <c r="I20" s="76"/>
    </row>
    <row r="21" spans="1:9" ht="12.75">
      <c r="A21" s="77" t="s">
        <v>93</v>
      </c>
      <c r="B21" s="81" t="s">
        <v>94</v>
      </c>
      <c r="C21" s="89" t="s">
        <v>41</v>
      </c>
      <c r="D21" s="81">
        <v>0.14</v>
      </c>
      <c r="E21" s="90">
        <v>88</v>
      </c>
      <c r="F21" s="90">
        <v>19.36</v>
      </c>
      <c r="G21" s="76"/>
      <c r="H21" s="76"/>
      <c r="I21" s="76"/>
    </row>
    <row r="22" spans="1:6" ht="12.75">
      <c r="A22" s="91" t="s">
        <v>35</v>
      </c>
      <c r="B22" s="92" t="s">
        <v>36</v>
      </c>
      <c r="C22" s="70" t="s">
        <v>30</v>
      </c>
      <c r="D22" s="92">
        <v>2.5</v>
      </c>
      <c r="E22" s="93">
        <v>37.6</v>
      </c>
      <c r="F22" s="79">
        <f>D22*E22</f>
        <v>94</v>
      </c>
    </row>
    <row r="23" spans="1:9" ht="12.75">
      <c r="A23" s="94"/>
      <c r="B23" s="83" t="s">
        <v>37</v>
      </c>
      <c r="C23" s="82"/>
      <c r="D23" s="83"/>
      <c r="E23" s="84"/>
      <c r="F23" s="84">
        <f>SUM(F21:F22)</f>
        <v>113.36</v>
      </c>
      <c r="G23" s="76"/>
      <c r="H23" s="76"/>
      <c r="I23" s="76"/>
    </row>
    <row r="24" spans="1:9" ht="12.75">
      <c r="A24" s="60" t="s">
        <v>95</v>
      </c>
      <c r="B24" s="60"/>
      <c r="C24" s="60"/>
      <c r="D24" s="60"/>
      <c r="E24" s="60"/>
      <c r="F24" s="60"/>
      <c r="G24" s="76"/>
      <c r="H24" s="76"/>
      <c r="I24" s="76"/>
    </row>
    <row r="25" spans="1:9" ht="25.5">
      <c r="A25" s="96" t="s">
        <v>47</v>
      </c>
      <c r="B25" s="97" t="s">
        <v>48</v>
      </c>
      <c r="C25" s="95" t="s">
        <v>49</v>
      </c>
      <c r="D25" s="96">
        <v>1</v>
      </c>
      <c r="E25" s="98">
        <v>289</v>
      </c>
      <c r="F25" s="98">
        <f>D25*E25</f>
        <v>289</v>
      </c>
      <c r="G25" s="76"/>
      <c r="H25" s="76"/>
      <c r="I25" s="76"/>
    </row>
    <row r="26" spans="1:9" ht="12.75">
      <c r="A26" s="96"/>
      <c r="B26" s="96" t="s">
        <v>42</v>
      </c>
      <c r="C26" s="95"/>
      <c r="D26" s="96"/>
      <c r="E26" s="98"/>
      <c r="F26" s="98">
        <f>SUM(F25:F25)</f>
        <v>289</v>
      </c>
      <c r="G26" s="76"/>
      <c r="H26" s="76"/>
      <c r="I26" s="76"/>
    </row>
    <row r="27" spans="1:9" ht="12.75">
      <c r="A27" s="96"/>
      <c r="B27" s="96" t="s">
        <v>96</v>
      </c>
      <c r="C27" s="95"/>
      <c r="D27" s="96"/>
      <c r="E27" s="98"/>
      <c r="F27" s="98">
        <f>F19+F23+F26</f>
        <v>646.6600000000001</v>
      </c>
      <c r="G27" s="76"/>
      <c r="H27" s="76"/>
      <c r="I27" s="76"/>
    </row>
    <row r="28" spans="1:6" ht="12.75" customHeight="1">
      <c r="A28" s="91"/>
      <c r="B28" s="91" t="s">
        <v>52</v>
      </c>
      <c r="C28" s="99"/>
      <c r="D28" s="91"/>
      <c r="E28" s="100">
        <v>40</v>
      </c>
      <c r="F28" s="101">
        <f>F27*E28</f>
        <v>25866.4</v>
      </c>
    </row>
    <row r="29" spans="1:6" ht="12.75">
      <c r="A29" s="102"/>
      <c r="B29" s="102" t="s">
        <v>53</v>
      </c>
      <c r="C29" s="103"/>
      <c r="D29" s="102"/>
      <c r="E29" s="104"/>
      <c r="F29" s="104">
        <f>F19*E28*0.9</f>
        <v>8794.800000000001</v>
      </c>
    </row>
    <row r="30" spans="1:6" ht="12.75">
      <c r="A30" s="105"/>
      <c r="B30" s="105" t="s">
        <v>54</v>
      </c>
      <c r="C30" s="106"/>
      <c r="D30" s="105"/>
      <c r="E30" s="107"/>
      <c r="F30" s="107">
        <f>F23*E28*0.95</f>
        <v>4307.679999999999</v>
      </c>
    </row>
    <row r="31" spans="1:9" ht="12.75">
      <c r="A31" s="96"/>
      <c r="B31" s="96" t="s">
        <v>56</v>
      </c>
      <c r="C31" s="95"/>
      <c r="D31" s="96"/>
      <c r="E31" s="98"/>
      <c r="F31" s="98">
        <f>F26*E28*0.75</f>
        <v>8670</v>
      </c>
      <c r="G31" s="76"/>
      <c r="H31" s="76"/>
      <c r="I31" s="76"/>
    </row>
    <row r="32" spans="1:6" ht="12.75">
      <c r="A32" s="105"/>
      <c r="B32" s="105" t="s">
        <v>57</v>
      </c>
      <c r="C32" s="106"/>
      <c r="D32" s="105"/>
      <c r="E32" s="107"/>
      <c r="F32" s="107">
        <f>SUM(F28:F31)</f>
        <v>47638.880000000005</v>
      </c>
    </row>
    <row r="33" spans="1:6" ht="12.75">
      <c r="A33" s="149" t="s">
        <v>97</v>
      </c>
      <c r="B33" s="149"/>
      <c r="C33" s="149"/>
      <c r="D33" s="149"/>
      <c r="E33" s="149"/>
      <c r="F33" s="149"/>
    </row>
    <row r="34" spans="1:6" ht="12.75">
      <c r="A34" s="106"/>
      <c r="B34" s="108" t="s">
        <v>59</v>
      </c>
      <c r="C34" s="106" t="s">
        <v>60</v>
      </c>
      <c r="D34" s="106" t="s">
        <v>61</v>
      </c>
      <c r="E34" s="109" t="s">
        <v>62</v>
      </c>
      <c r="F34" s="110" t="s">
        <v>63</v>
      </c>
    </row>
    <row r="35" spans="1:9" ht="12.75">
      <c r="A35" s="95">
        <v>1</v>
      </c>
      <c r="B35" s="111" t="s">
        <v>98</v>
      </c>
      <c r="C35" s="112" t="s">
        <v>22</v>
      </c>
      <c r="D35" s="113">
        <v>1</v>
      </c>
      <c r="E35" s="114">
        <v>180</v>
      </c>
      <c r="F35" s="85">
        <f aca="true" t="shared" si="0" ref="F35:F43">D35*E35</f>
        <v>180</v>
      </c>
      <c r="G35" s="76"/>
      <c r="H35" s="76"/>
      <c r="I35" s="76"/>
    </row>
    <row r="36" spans="1:9" ht="12.75">
      <c r="A36" s="95">
        <v>2</v>
      </c>
      <c r="B36" s="115" t="s">
        <v>99</v>
      </c>
      <c r="C36" s="95" t="s">
        <v>22</v>
      </c>
      <c r="D36" s="96">
        <v>14</v>
      </c>
      <c r="E36" s="116">
        <v>196.35</v>
      </c>
      <c r="F36" s="85">
        <f t="shared" si="0"/>
        <v>2748.9</v>
      </c>
      <c r="G36" s="76"/>
      <c r="H36" s="76"/>
      <c r="I36" s="76"/>
    </row>
    <row r="37" spans="1:9" ht="12.75">
      <c r="A37" s="95">
        <v>3</v>
      </c>
      <c r="B37" s="120" t="s">
        <v>100</v>
      </c>
      <c r="C37" s="121" t="s">
        <v>22</v>
      </c>
      <c r="D37" s="122">
        <v>1</v>
      </c>
      <c r="E37" s="123">
        <v>787.75</v>
      </c>
      <c r="F37" s="124">
        <f t="shared" si="0"/>
        <v>787.75</v>
      </c>
      <c r="G37" s="76"/>
      <c r="H37" s="76"/>
      <c r="I37" s="76"/>
    </row>
    <row r="38" spans="1:9" ht="12.75">
      <c r="A38" s="95">
        <v>4</v>
      </c>
      <c r="B38" s="125" t="s">
        <v>101</v>
      </c>
      <c r="C38" s="95" t="s">
        <v>22</v>
      </c>
      <c r="D38" s="96">
        <v>1</v>
      </c>
      <c r="E38" s="98">
        <v>235.75</v>
      </c>
      <c r="F38" s="124">
        <f t="shared" si="0"/>
        <v>235.75</v>
      </c>
      <c r="G38" s="76"/>
      <c r="H38" s="76"/>
      <c r="I38" s="76"/>
    </row>
    <row r="39" spans="1:9" ht="25.5">
      <c r="A39" s="95">
        <v>5</v>
      </c>
      <c r="B39" s="125" t="s">
        <v>102</v>
      </c>
      <c r="C39" s="95" t="s">
        <v>22</v>
      </c>
      <c r="D39" s="96">
        <v>1</v>
      </c>
      <c r="E39" s="126">
        <v>12643.46</v>
      </c>
      <c r="F39" s="85">
        <f t="shared" si="0"/>
        <v>12643.46</v>
      </c>
      <c r="G39" s="76"/>
      <c r="H39" s="76"/>
      <c r="I39" s="76"/>
    </row>
    <row r="40" spans="1:6" ht="25.5">
      <c r="A40" s="95">
        <v>6</v>
      </c>
      <c r="B40" s="127" t="s">
        <v>103</v>
      </c>
      <c r="C40" s="106" t="s">
        <v>22</v>
      </c>
      <c r="D40" s="105">
        <v>1</v>
      </c>
      <c r="E40" s="107">
        <v>9671.5</v>
      </c>
      <c r="F40" s="85">
        <f t="shared" si="0"/>
        <v>9671.5</v>
      </c>
    </row>
    <row r="41" spans="1:7" ht="12.75">
      <c r="A41" s="95">
        <v>7</v>
      </c>
      <c r="B41" s="125" t="s">
        <v>104</v>
      </c>
      <c r="C41" s="95" t="s">
        <v>22</v>
      </c>
      <c r="D41" s="96">
        <v>18</v>
      </c>
      <c r="E41" s="98">
        <v>373.72</v>
      </c>
      <c r="F41" s="85">
        <f t="shared" si="0"/>
        <v>6726.960000000001</v>
      </c>
      <c r="G41" s="21"/>
    </row>
    <row r="42" spans="1:9" ht="12.75">
      <c r="A42" s="95">
        <v>8</v>
      </c>
      <c r="B42" s="128" t="s">
        <v>105</v>
      </c>
      <c r="C42" s="129" t="s">
        <v>71</v>
      </c>
      <c r="D42" s="130">
        <v>250</v>
      </c>
      <c r="E42" s="131">
        <v>48</v>
      </c>
      <c r="F42" s="85">
        <f t="shared" si="0"/>
        <v>12000</v>
      </c>
      <c r="G42" s="76"/>
      <c r="H42" s="76"/>
      <c r="I42" s="76"/>
    </row>
    <row r="43" spans="1:9" ht="12.75">
      <c r="A43" s="95">
        <v>9</v>
      </c>
      <c r="B43" s="125" t="s">
        <v>106</v>
      </c>
      <c r="C43" s="95" t="s">
        <v>71</v>
      </c>
      <c r="D43" s="96"/>
      <c r="E43" s="126">
        <v>16.5</v>
      </c>
      <c r="F43" s="85">
        <f t="shared" si="0"/>
        <v>0</v>
      </c>
      <c r="G43" s="76"/>
      <c r="H43" s="76"/>
      <c r="I43" s="76"/>
    </row>
    <row r="44" spans="1:9" ht="12.75">
      <c r="A44" s="95">
        <v>10</v>
      </c>
      <c r="B44" s="132" t="s">
        <v>107</v>
      </c>
      <c r="C44" s="89" t="s">
        <v>71</v>
      </c>
      <c r="D44" s="81">
        <v>300</v>
      </c>
      <c r="E44" s="90">
        <v>2.5</v>
      </c>
      <c r="F44" s="124">
        <v>1250</v>
      </c>
      <c r="G44" s="76"/>
      <c r="H44" s="76"/>
      <c r="I44" s="76"/>
    </row>
    <row r="45" spans="1:7" ht="12.75">
      <c r="A45" s="95">
        <v>11</v>
      </c>
      <c r="B45" s="125" t="s">
        <v>108</v>
      </c>
      <c r="C45" s="95" t="s">
        <v>71</v>
      </c>
      <c r="D45" s="96">
        <v>250</v>
      </c>
      <c r="E45" s="85">
        <v>7.81</v>
      </c>
      <c r="F45" s="85">
        <f>D45*E45</f>
        <v>1952.5</v>
      </c>
      <c r="G45" s="76"/>
    </row>
    <row r="46" spans="1:6" ht="12.75">
      <c r="A46" s="95">
        <v>12</v>
      </c>
      <c r="B46" s="92" t="s">
        <v>76</v>
      </c>
      <c r="C46" s="99"/>
      <c r="D46" s="91"/>
      <c r="E46" s="101"/>
      <c r="F46" s="101">
        <f>SUM(F35:F45)</f>
        <v>48196.82</v>
      </c>
    </row>
    <row r="47" spans="1:6" ht="12.75">
      <c r="A47" s="95">
        <v>13</v>
      </c>
      <c r="B47" s="133" t="s">
        <v>109</v>
      </c>
      <c r="C47" s="70"/>
      <c r="D47" s="69"/>
      <c r="E47" s="79"/>
      <c r="F47" s="79">
        <f>F32+F46</f>
        <v>95835.70000000001</v>
      </c>
    </row>
    <row r="48" spans="1:6" ht="12.75">
      <c r="A48" s="91"/>
      <c r="B48" s="69" t="s">
        <v>78</v>
      </c>
      <c r="C48" s="70"/>
      <c r="D48" s="69"/>
      <c r="E48" s="79"/>
      <c r="F48" s="79">
        <f>F47*0%</f>
        <v>0</v>
      </c>
    </row>
    <row r="49" spans="1:6" ht="12.75">
      <c r="A49" s="69"/>
      <c r="B49" s="69" t="s">
        <v>79</v>
      </c>
      <c r="C49" s="70"/>
      <c r="D49" s="69"/>
      <c r="E49" s="79"/>
      <c r="F49" s="79">
        <f>SUM(F47:F48)</f>
        <v>95835.70000000001</v>
      </c>
    </row>
    <row r="50" spans="1:6" ht="12.75">
      <c r="A50" s="134"/>
      <c r="B50" s="134"/>
      <c r="C50" s="135"/>
      <c r="D50" s="134"/>
      <c r="E50" s="134"/>
      <c r="F50" s="134"/>
    </row>
    <row r="51" spans="1:6" s="1" customFormat="1" ht="12">
      <c r="A51" s="21" t="s">
        <v>80</v>
      </c>
      <c r="B51" s="21"/>
      <c r="C51" s="61"/>
      <c r="D51" s="21" t="s">
        <v>81</v>
      </c>
      <c r="E51" s="21"/>
      <c r="F51" s="21"/>
    </row>
  </sheetData>
  <mergeCells count="7">
    <mergeCell ref="A33:F33"/>
    <mergeCell ref="A5:F5"/>
    <mergeCell ref="A6:F6"/>
    <mergeCell ref="E12:F12"/>
    <mergeCell ref="A14:F14"/>
    <mergeCell ref="A20:F20"/>
    <mergeCell ref="A24:F24"/>
  </mergeCells>
  <printOptions/>
  <pageMargins left="0.4330708661417323" right="0.4330708661417323" top="0.8267716535433072" bottom="1.1811023622047245" header="0.5118110236220472" footer="0.5118110236220472"/>
  <pageSetup fitToHeight="0" horizontalDpi="300" verticalDpi="300" orientation="portrait" paperSize="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Гришина</dc:creator>
  <cp:keywords/>
  <dc:description/>
  <cp:lastModifiedBy>Пользователь</cp:lastModifiedBy>
  <dcterms:created xsi:type="dcterms:W3CDTF">2008-04-16T12:35:02Z</dcterms:created>
  <dcterms:modified xsi:type="dcterms:W3CDTF">2008-04-17T04:04:12Z</dcterms:modified>
  <cp:category/>
  <cp:version/>
  <cp:contentType/>
  <cp:contentStatus/>
</cp:coreProperties>
</file>